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gotiashvili\Desktop\2020-2023\BDD\დამტკიცებული 2020\დამტკიცებული\"/>
    </mc:Choice>
  </mc:AlternateContent>
  <bookViews>
    <workbookView xWindow="0" yWindow="0" windowWidth="28800" windowHeight="12300" tabRatio="776"/>
  </bookViews>
  <sheets>
    <sheet name="კანონთან შესაბამისი" sheetId="11" r:id="rId1"/>
  </sheets>
  <definedNames>
    <definedName name="_xlnm._FilterDatabase" localSheetId="0" hidden="1">'კანონთან შესაბამისი'!$B$9:$Q$360</definedName>
    <definedName name="_xlnm.Print_Area" localSheetId="0">'კანონთან შესაბამისი'!$B$1:$P$360</definedName>
  </definedNames>
  <calcPr calcId="162913"/>
</workbook>
</file>

<file path=xl/calcChain.xml><?xml version="1.0" encoding="utf-8"?>
<calcChain xmlns="http://schemas.openxmlformats.org/spreadsheetml/2006/main">
  <c r="O12" i="11" l="1"/>
  <c r="L12" i="11"/>
  <c r="I12" i="11"/>
  <c r="O317" i="11"/>
  <c r="L317" i="11"/>
  <c r="I317" i="11"/>
  <c r="F317" i="11"/>
  <c r="H191" i="11" l="1"/>
  <c r="K191" i="11"/>
  <c r="N191" i="11"/>
  <c r="N296" i="11"/>
  <c r="K296" i="11"/>
  <c r="H296" i="11"/>
  <c r="F291" i="11"/>
  <c r="E296" i="11"/>
  <c r="N347" i="11" l="1"/>
  <c r="K347" i="11"/>
  <c r="H347" i="11"/>
  <c r="E347" i="11"/>
  <c r="N360" i="11" l="1"/>
  <c r="K360" i="11"/>
  <c r="H360" i="11"/>
  <c r="E360" i="11"/>
  <c r="N359" i="11"/>
  <c r="K359" i="11"/>
  <c r="H359" i="11"/>
  <c r="E359" i="11"/>
  <c r="P358" i="11"/>
  <c r="O358" i="11"/>
  <c r="N358" i="11" s="1"/>
  <c r="M358" i="11"/>
  <c r="L358" i="11"/>
  <c r="J358" i="11"/>
  <c r="I358" i="11"/>
  <c r="G358" i="11"/>
  <c r="F358" i="11"/>
  <c r="N357" i="11"/>
  <c r="K357" i="11"/>
  <c r="H357" i="11"/>
  <c r="E357" i="11"/>
  <c r="N356" i="11"/>
  <c r="K356" i="11"/>
  <c r="H356" i="11"/>
  <c r="E356" i="11"/>
  <c r="N355" i="11"/>
  <c r="K355" i="11"/>
  <c r="H355" i="11"/>
  <c r="E355" i="11"/>
  <c r="P354" i="11"/>
  <c r="O354" i="11"/>
  <c r="M354" i="11"/>
  <c r="L354" i="11"/>
  <c r="K354" i="11" s="1"/>
  <c r="J354" i="11"/>
  <c r="I354" i="11"/>
  <c r="H354" i="11" s="1"/>
  <c r="G354" i="11"/>
  <c r="F354" i="11"/>
  <c r="N353" i="11"/>
  <c r="K353" i="11"/>
  <c r="H353" i="11"/>
  <c r="E353" i="11"/>
  <c r="N352" i="11"/>
  <c r="K352" i="11"/>
  <c r="H352" i="11"/>
  <c r="E352" i="11"/>
  <c r="N351" i="11"/>
  <c r="K351" i="11"/>
  <c r="H351" i="11"/>
  <c r="E351" i="11"/>
  <c r="P350" i="11"/>
  <c r="O350" i="11"/>
  <c r="M350" i="11"/>
  <c r="L350" i="11"/>
  <c r="J350" i="11"/>
  <c r="I350" i="11"/>
  <c r="G350" i="11"/>
  <c r="F350" i="11"/>
  <c r="N349" i="11"/>
  <c r="K349" i="11"/>
  <c r="H349" i="11"/>
  <c r="E349" i="11"/>
  <c r="N348" i="11"/>
  <c r="K348" i="11"/>
  <c r="H348" i="11"/>
  <c r="E348" i="11"/>
  <c r="M343" i="11"/>
  <c r="G343" i="11"/>
  <c r="F343" i="11"/>
  <c r="N346" i="11"/>
  <c r="K346" i="11"/>
  <c r="H346" i="11"/>
  <c r="E346" i="11"/>
  <c r="N345" i="11"/>
  <c r="K345" i="11"/>
  <c r="H345" i="11"/>
  <c r="E345" i="11"/>
  <c r="P344" i="11"/>
  <c r="N344" i="11" s="1"/>
  <c r="O344" i="11"/>
  <c r="M344" i="11"/>
  <c r="L344" i="11"/>
  <c r="J344" i="11"/>
  <c r="I344" i="11"/>
  <c r="G344" i="11"/>
  <c r="E344" i="11" s="1"/>
  <c r="F344" i="11"/>
  <c r="O343" i="11"/>
  <c r="O329" i="11" s="1"/>
  <c r="L343" i="11"/>
  <c r="N342" i="11"/>
  <c r="K342" i="11"/>
  <c r="H342" i="11"/>
  <c r="E342" i="11"/>
  <c r="N341" i="11"/>
  <c r="K341" i="11"/>
  <c r="H341" i="11"/>
  <c r="E341" i="11"/>
  <c r="N340" i="11"/>
  <c r="K340" i="11"/>
  <c r="H340" i="11"/>
  <c r="E340" i="11"/>
  <c r="N339" i="11"/>
  <c r="K339" i="11"/>
  <c r="H339" i="11"/>
  <c r="E339" i="11"/>
  <c r="P338" i="11"/>
  <c r="N338" i="11" s="1"/>
  <c r="O338" i="11"/>
  <c r="M338" i="11"/>
  <c r="L338" i="11"/>
  <c r="J338" i="11"/>
  <c r="I338" i="11"/>
  <c r="G338" i="11"/>
  <c r="F338" i="11"/>
  <c r="P337" i="11"/>
  <c r="N337" i="11" s="1"/>
  <c r="O337" i="11"/>
  <c r="M337" i="11"/>
  <c r="L337" i="11"/>
  <c r="J337" i="11"/>
  <c r="I337" i="11"/>
  <c r="G337" i="11"/>
  <c r="F337" i="11"/>
  <c r="N336" i="11"/>
  <c r="K336" i="11"/>
  <c r="H336" i="11"/>
  <c r="E336" i="11"/>
  <c r="N335" i="11"/>
  <c r="K335" i="11"/>
  <c r="H335" i="11"/>
  <c r="E335" i="11"/>
  <c r="P334" i="11"/>
  <c r="O334" i="11"/>
  <c r="N334" i="11"/>
  <c r="M334" i="11"/>
  <c r="L334" i="11"/>
  <c r="J334" i="11"/>
  <c r="I334" i="11"/>
  <c r="H334" i="11" s="1"/>
  <c r="G334" i="11"/>
  <c r="F334" i="11"/>
  <c r="F330" i="11" s="1"/>
  <c r="N333" i="11"/>
  <c r="K333" i="11"/>
  <c r="H333" i="11"/>
  <c r="E333" i="11"/>
  <c r="P332" i="11"/>
  <c r="O332" i="11"/>
  <c r="M332" i="11"/>
  <c r="L332" i="11"/>
  <c r="J332" i="11"/>
  <c r="I332" i="11"/>
  <c r="G332" i="11"/>
  <c r="F332" i="11"/>
  <c r="P331" i="11"/>
  <c r="N331" i="11" s="1"/>
  <c r="O331" i="11"/>
  <c r="M331" i="11"/>
  <c r="L331" i="11"/>
  <c r="J331" i="11"/>
  <c r="I331" i="11"/>
  <c r="G331" i="11"/>
  <c r="F331" i="11"/>
  <c r="I330" i="11"/>
  <c r="N328" i="11"/>
  <c r="K328" i="11"/>
  <c r="H328" i="11"/>
  <c r="E328" i="11"/>
  <c r="N327" i="11"/>
  <c r="K327" i="11"/>
  <c r="H327" i="11"/>
  <c r="E327" i="11"/>
  <c r="N326" i="11"/>
  <c r="K326" i="11"/>
  <c r="H326" i="11"/>
  <c r="E326" i="11"/>
  <c r="N325" i="11"/>
  <c r="K325" i="11"/>
  <c r="H325" i="11"/>
  <c r="E325" i="11"/>
  <c r="O324" i="11"/>
  <c r="L324" i="11"/>
  <c r="I324" i="11"/>
  <c r="H324" i="11" s="1"/>
  <c r="F324" i="11"/>
  <c r="E324" i="11" s="1"/>
  <c r="N323" i="11"/>
  <c r="K323" i="11"/>
  <c r="H323" i="11"/>
  <c r="E323" i="11"/>
  <c r="P322" i="11"/>
  <c r="M322" i="11"/>
  <c r="J322" i="11"/>
  <c r="G322" i="11"/>
  <c r="P321" i="11"/>
  <c r="O321" i="11"/>
  <c r="M321" i="11"/>
  <c r="L321" i="11"/>
  <c r="K321" i="11" s="1"/>
  <c r="J321" i="11"/>
  <c r="I321" i="11"/>
  <c r="H321" i="11" s="1"/>
  <c r="G321" i="11"/>
  <c r="F321" i="11"/>
  <c r="E321" i="11" s="1"/>
  <c r="M320" i="11"/>
  <c r="K320" i="11" s="1"/>
  <c r="J320" i="11"/>
  <c r="H320" i="11" s="1"/>
  <c r="G320" i="11"/>
  <c r="G316" i="11" s="1"/>
  <c r="N319" i="11"/>
  <c r="K319" i="11"/>
  <c r="H319" i="11"/>
  <c r="E319" i="11"/>
  <c r="N318" i="11"/>
  <c r="K318" i="11"/>
  <c r="H318" i="11"/>
  <c r="E318" i="11"/>
  <c r="P317" i="11"/>
  <c r="N317" i="11" s="1"/>
  <c r="M317" i="11"/>
  <c r="K317" i="11" s="1"/>
  <c r="J317" i="11"/>
  <c r="H317" i="11" s="1"/>
  <c r="G317" i="11"/>
  <c r="E317" i="11" s="1"/>
  <c r="O316" i="11"/>
  <c r="L316" i="11"/>
  <c r="J316" i="11"/>
  <c r="H316" i="11" s="1"/>
  <c r="I316" i="11"/>
  <c r="F316" i="11"/>
  <c r="E316" i="11" s="1"/>
  <c r="N315" i="11"/>
  <c r="K315" i="11"/>
  <c r="H315" i="11"/>
  <c r="E315" i="11"/>
  <c r="N314" i="11"/>
  <c r="K314" i="11"/>
  <c r="H314" i="11"/>
  <c r="E314" i="11"/>
  <c r="N313" i="11"/>
  <c r="K313" i="11"/>
  <c r="H313" i="11"/>
  <c r="E313" i="11"/>
  <c r="P312" i="11"/>
  <c r="O312" i="11"/>
  <c r="N312" i="11" s="1"/>
  <c r="M312" i="11"/>
  <c r="L312" i="11"/>
  <c r="J312" i="11"/>
  <c r="I312" i="11"/>
  <c r="G312" i="11"/>
  <c r="F312" i="11"/>
  <c r="P311" i="11"/>
  <c r="O311" i="11"/>
  <c r="M311" i="11"/>
  <c r="L311" i="11"/>
  <c r="K311" i="11" s="1"/>
  <c r="J311" i="11"/>
  <c r="I311" i="11"/>
  <c r="H311" i="11" s="1"/>
  <c r="G311" i="11"/>
  <c r="F311" i="11"/>
  <c r="N310" i="11"/>
  <c r="K310" i="11"/>
  <c r="H310" i="11"/>
  <c r="E310" i="11"/>
  <c r="N309" i="11"/>
  <c r="K309" i="11"/>
  <c r="H309" i="11"/>
  <c r="E309" i="11"/>
  <c r="N308" i="11"/>
  <c r="K308" i="11"/>
  <c r="H308" i="11"/>
  <c r="E308" i="11"/>
  <c r="N307" i="11"/>
  <c r="K307" i="11"/>
  <c r="H307" i="11"/>
  <c r="E307" i="11"/>
  <c r="P306" i="11"/>
  <c r="O306" i="11"/>
  <c r="M306" i="11"/>
  <c r="L306" i="11"/>
  <c r="J306" i="11"/>
  <c r="I306" i="11"/>
  <c r="G306" i="11"/>
  <c r="F306" i="11"/>
  <c r="P305" i="11"/>
  <c r="O305" i="11"/>
  <c r="M305" i="11"/>
  <c r="L305" i="11"/>
  <c r="K305" i="11" s="1"/>
  <c r="J305" i="11"/>
  <c r="I305" i="11"/>
  <c r="H305" i="11" s="1"/>
  <c r="G305" i="11"/>
  <c r="F305" i="11"/>
  <c r="E305" i="11" s="1"/>
  <c r="N304" i="11"/>
  <c r="K304" i="11"/>
  <c r="H304" i="11"/>
  <c r="E304" i="11"/>
  <c r="N303" i="11"/>
  <c r="K303" i="11"/>
  <c r="H303" i="11"/>
  <c r="E303" i="11"/>
  <c r="N302" i="11"/>
  <c r="K302" i="11"/>
  <c r="H302" i="11"/>
  <c r="E302" i="11"/>
  <c r="N301" i="11"/>
  <c r="K301" i="11"/>
  <c r="H301" i="11"/>
  <c r="E301" i="11"/>
  <c r="N300" i="11"/>
  <c r="K300" i="11"/>
  <c r="H300" i="11"/>
  <c r="E300" i="11"/>
  <c r="P299" i="11"/>
  <c r="O299" i="11"/>
  <c r="N299" i="11" s="1"/>
  <c r="M299" i="11"/>
  <c r="L299" i="11"/>
  <c r="J299" i="11"/>
  <c r="I299" i="11"/>
  <c r="H299" i="11" s="1"/>
  <c r="G299" i="11"/>
  <c r="F299" i="11"/>
  <c r="P298" i="11"/>
  <c r="N298" i="11" s="1"/>
  <c r="O298" i="11"/>
  <c r="M298" i="11"/>
  <c r="L298" i="11"/>
  <c r="J298" i="11"/>
  <c r="H298" i="11" s="1"/>
  <c r="I298" i="11"/>
  <c r="G298" i="11"/>
  <c r="F298" i="11"/>
  <c r="N297" i="11"/>
  <c r="K297" i="11"/>
  <c r="H297" i="11"/>
  <c r="E297" i="11"/>
  <c r="N295" i="11"/>
  <c r="K295" i="11"/>
  <c r="H295" i="11"/>
  <c r="E295" i="11"/>
  <c r="N294" i="11"/>
  <c r="K294" i="11"/>
  <c r="H294" i="11"/>
  <c r="E294" i="11"/>
  <c r="N293" i="11"/>
  <c r="K293" i="11"/>
  <c r="H293" i="11"/>
  <c r="E293" i="11"/>
  <c r="P292" i="11"/>
  <c r="O292" i="11"/>
  <c r="M292" i="11"/>
  <c r="L292" i="11"/>
  <c r="J292" i="11"/>
  <c r="I292" i="11"/>
  <c r="G292" i="11"/>
  <c r="G236" i="11" s="1"/>
  <c r="F292" i="11"/>
  <c r="P291" i="11"/>
  <c r="O291" i="11"/>
  <c r="M291" i="11"/>
  <c r="L291" i="11"/>
  <c r="J291" i="11"/>
  <c r="I291" i="11"/>
  <c r="G291" i="11"/>
  <c r="N290" i="11"/>
  <c r="K290" i="11"/>
  <c r="H290" i="11"/>
  <c r="E290" i="11"/>
  <c r="N289" i="11"/>
  <c r="K289" i="11"/>
  <c r="H289" i="11"/>
  <c r="E289" i="11"/>
  <c r="N288" i="11"/>
  <c r="K288" i="11"/>
  <c r="H288" i="11"/>
  <c r="E288" i="11"/>
  <c r="N287" i="11"/>
  <c r="K287" i="11"/>
  <c r="H287" i="11"/>
  <c r="E287" i="11"/>
  <c r="N286" i="11"/>
  <c r="K286" i="11"/>
  <c r="H286" i="11"/>
  <c r="E286" i="11"/>
  <c r="N285" i="11"/>
  <c r="K285" i="11"/>
  <c r="H285" i="11"/>
  <c r="E285" i="11"/>
  <c r="P284" i="11"/>
  <c r="O284" i="11"/>
  <c r="N284" i="11"/>
  <c r="M284" i="11"/>
  <c r="L284" i="11"/>
  <c r="J284" i="11"/>
  <c r="I284" i="11"/>
  <c r="H284" i="11" s="1"/>
  <c r="G284" i="11"/>
  <c r="F284" i="11"/>
  <c r="E284" i="11" s="1"/>
  <c r="P283" i="11"/>
  <c r="O283" i="11"/>
  <c r="M283" i="11"/>
  <c r="L283" i="11"/>
  <c r="J283" i="11"/>
  <c r="I283" i="11"/>
  <c r="G283" i="11"/>
  <c r="F283" i="11"/>
  <c r="E283" i="11" s="1"/>
  <c r="N282" i="11"/>
  <c r="K282" i="11"/>
  <c r="H282" i="11"/>
  <c r="E282" i="11"/>
  <c r="N281" i="11"/>
  <c r="K281" i="11"/>
  <c r="H281" i="11"/>
  <c r="E281" i="11"/>
  <c r="N280" i="11"/>
  <c r="K280" i="11"/>
  <c r="H280" i="11"/>
  <c r="E280" i="11"/>
  <c r="N279" i="11"/>
  <c r="K279" i="11"/>
  <c r="H279" i="11"/>
  <c r="E279" i="11"/>
  <c r="N278" i="11"/>
  <c r="K278" i="11"/>
  <c r="H278" i="11"/>
  <c r="E278" i="11"/>
  <c r="P277" i="11"/>
  <c r="O277" i="11"/>
  <c r="M277" i="11"/>
  <c r="L277" i="11"/>
  <c r="K277" i="11" s="1"/>
  <c r="J277" i="11"/>
  <c r="I277" i="11"/>
  <c r="H277" i="11" s="1"/>
  <c r="G277" i="11"/>
  <c r="F277" i="11"/>
  <c r="E277" i="11" s="1"/>
  <c r="P276" i="11"/>
  <c r="O276" i="11"/>
  <c r="N276" i="11" s="1"/>
  <c r="M276" i="11"/>
  <c r="L276" i="11"/>
  <c r="J276" i="11"/>
  <c r="I276" i="11"/>
  <c r="G276" i="11"/>
  <c r="F276" i="11"/>
  <c r="N275" i="11"/>
  <c r="K275" i="11"/>
  <c r="H275" i="11"/>
  <c r="E275" i="11"/>
  <c r="N274" i="11"/>
  <c r="K274" i="11"/>
  <c r="H274" i="11"/>
  <c r="E274" i="11"/>
  <c r="N273" i="11"/>
  <c r="K273" i="11"/>
  <c r="H273" i="11"/>
  <c r="E273" i="11"/>
  <c r="N272" i="11"/>
  <c r="K272" i="11"/>
  <c r="H272" i="11"/>
  <c r="E272" i="11"/>
  <c r="N271" i="11"/>
  <c r="K271" i="11"/>
  <c r="H271" i="11"/>
  <c r="E271" i="11"/>
  <c r="N270" i="11"/>
  <c r="K270" i="11"/>
  <c r="I270" i="11"/>
  <c r="E270" i="11"/>
  <c r="N269" i="11"/>
  <c r="K269" i="11"/>
  <c r="H269" i="11"/>
  <c r="E269" i="11"/>
  <c r="N268" i="11"/>
  <c r="K268" i="11"/>
  <c r="H268" i="11"/>
  <c r="E268" i="11"/>
  <c r="P267" i="11"/>
  <c r="O267" i="11"/>
  <c r="N267" i="11" s="1"/>
  <c r="M267" i="11"/>
  <c r="L267" i="11"/>
  <c r="J267" i="11"/>
  <c r="I267" i="11"/>
  <c r="G267" i="11"/>
  <c r="F267" i="11"/>
  <c r="E267" i="11"/>
  <c r="P266" i="11"/>
  <c r="O266" i="11"/>
  <c r="N266" i="11" s="1"/>
  <c r="M266" i="11"/>
  <c r="L266" i="11"/>
  <c r="J266" i="11"/>
  <c r="G266" i="11"/>
  <c r="E266" i="11" s="1"/>
  <c r="F266" i="11"/>
  <c r="N265" i="11"/>
  <c r="K265" i="11"/>
  <c r="H265" i="11"/>
  <c r="E265" i="11"/>
  <c r="N264" i="11"/>
  <c r="K264" i="11"/>
  <c r="H264" i="11"/>
  <c r="E264" i="11"/>
  <c r="N263" i="11"/>
  <c r="K263" i="11"/>
  <c r="H263" i="11"/>
  <c r="E263" i="11"/>
  <c r="P262" i="11"/>
  <c r="O262" i="11"/>
  <c r="M262" i="11"/>
  <c r="L262" i="11"/>
  <c r="J262" i="11"/>
  <c r="I262" i="11"/>
  <c r="G262" i="11"/>
  <c r="F262" i="11"/>
  <c r="P261" i="11"/>
  <c r="O261" i="11"/>
  <c r="M261" i="11"/>
  <c r="L261" i="11"/>
  <c r="J261" i="11"/>
  <c r="I261" i="11"/>
  <c r="G261" i="11"/>
  <c r="F261" i="11"/>
  <c r="N260" i="11"/>
  <c r="K260" i="11"/>
  <c r="H260" i="11"/>
  <c r="E260" i="11"/>
  <c r="N259" i="11"/>
  <c r="K259" i="11"/>
  <c r="H259" i="11"/>
  <c r="E259" i="11"/>
  <c r="N258" i="11"/>
  <c r="K258" i="11"/>
  <c r="H258" i="11"/>
  <c r="E258" i="11"/>
  <c r="N257" i="11"/>
  <c r="L257" i="11"/>
  <c r="L252" i="11" s="1"/>
  <c r="K257" i="11"/>
  <c r="I257" i="11"/>
  <c r="H257" i="11" s="1"/>
  <c r="E257" i="11"/>
  <c r="N256" i="11"/>
  <c r="K256" i="11"/>
  <c r="H256" i="11"/>
  <c r="E256" i="11"/>
  <c r="N255" i="11"/>
  <c r="K255" i="11"/>
  <c r="H255" i="11"/>
  <c r="E255" i="11"/>
  <c r="N254" i="11"/>
  <c r="K254" i="11"/>
  <c r="H254" i="11"/>
  <c r="E254" i="11"/>
  <c r="P253" i="11"/>
  <c r="O253" i="11"/>
  <c r="N253" i="11" s="1"/>
  <c r="M253" i="11"/>
  <c r="L253" i="11"/>
  <c r="J253" i="11"/>
  <c r="I253" i="11"/>
  <c r="G253" i="11"/>
  <c r="F253" i="11"/>
  <c r="P252" i="11"/>
  <c r="O252" i="11"/>
  <c r="M252" i="11"/>
  <c r="J252" i="11"/>
  <c r="I252" i="11"/>
  <c r="G252" i="11"/>
  <c r="F252" i="11"/>
  <c r="N251" i="11"/>
  <c r="K251" i="11"/>
  <c r="H251" i="11"/>
  <c r="E251" i="11"/>
  <c r="N250" i="11"/>
  <c r="K250" i="11"/>
  <c r="H250" i="11"/>
  <c r="E250" i="11"/>
  <c r="N249" i="11"/>
  <c r="K249" i="11"/>
  <c r="H249" i="11"/>
  <c r="E249" i="11"/>
  <c r="N248" i="11"/>
  <c r="K248" i="11"/>
  <c r="H248" i="11"/>
  <c r="E248" i="11"/>
  <c r="N247" i="11"/>
  <c r="K247" i="11"/>
  <c r="H247" i="11"/>
  <c r="E247" i="11"/>
  <c r="N246" i="11"/>
  <c r="K246" i="11"/>
  <c r="H246" i="11"/>
  <c r="E246" i="11"/>
  <c r="N245" i="11"/>
  <c r="K245" i="11"/>
  <c r="H245" i="11"/>
  <c r="E245" i="11"/>
  <c r="N244" i="11"/>
  <c r="K244" i="11"/>
  <c r="H244" i="11"/>
  <c r="E244" i="11"/>
  <c r="N243" i="11"/>
  <c r="K243" i="11"/>
  <c r="H243" i="11"/>
  <c r="E243" i="11"/>
  <c r="N242" i="11"/>
  <c r="K242" i="11"/>
  <c r="H242" i="11"/>
  <c r="E242" i="11"/>
  <c r="N241" i="11"/>
  <c r="K241" i="11"/>
  <c r="H241" i="11"/>
  <c r="E241" i="11"/>
  <c r="P240" i="11"/>
  <c r="O240" i="11"/>
  <c r="M240" i="11"/>
  <c r="L240" i="11"/>
  <c r="J240" i="11"/>
  <c r="H240" i="11" s="1"/>
  <c r="I240" i="11"/>
  <c r="G240" i="11"/>
  <c r="F240" i="11"/>
  <c r="E240" i="11" s="1"/>
  <c r="P239" i="11"/>
  <c r="O239" i="11"/>
  <c r="M239" i="11"/>
  <c r="L239" i="11"/>
  <c r="K239" i="11" s="1"/>
  <c r="J239" i="11"/>
  <c r="I239" i="11"/>
  <c r="G239" i="11"/>
  <c r="F239" i="11"/>
  <c r="P238" i="11"/>
  <c r="O238" i="11"/>
  <c r="M238" i="11"/>
  <c r="L238" i="11"/>
  <c r="J238" i="11"/>
  <c r="I238" i="11"/>
  <c r="G238" i="11"/>
  <c r="F238" i="11"/>
  <c r="P237" i="11"/>
  <c r="O237" i="11"/>
  <c r="M237" i="11"/>
  <c r="L237" i="11"/>
  <c r="J237" i="11"/>
  <c r="I237" i="11"/>
  <c r="G237" i="11"/>
  <c r="G115" i="11" s="1"/>
  <c r="F237" i="11"/>
  <c r="N234" i="11"/>
  <c r="K234" i="11"/>
  <c r="H234" i="11"/>
  <c r="E234" i="11"/>
  <c r="N233" i="11"/>
  <c r="K233" i="11"/>
  <c r="H233" i="11"/>
  <c r="E233" i="11"/>
  <c r="N232" i="11"/>
  <c r="K232" i="11"/>
  <c r="H232" i="11"/>
  <c r="E232" i="11"/>
  <c r="N231" i="11"/>
  <c r="K231" i="11"/>
  <c r="H231" i="11"/>
  <c r="E231" i="11"/>
  <c r="N230" i="11"/>
  <c r="L230" i="11"/>
  <c r="K230" i="11" s="1"/>
  <c r="I230" i="11"/>
  <c r="H230" i="11" s="1"/>
  <c r="F230" i="11"/>
  <c r="E230" i="11" s="1"/>
  <c r="N229" i="11"/>
  <c r="K229" i="11"/>
  <c r="H229" i="11"/>
  <c r="E229" i="11"/>
  <c r="P228" i="11"/>
  <c r="O228" i="11"/>
  <c r="M228" i="11"/>
  <c r="J228" i="11"/>
  <c r="G228" i="11"/>
  <c r="P227" i="11"/>
  <c r="O227" i="11"/>
  <c r="N227" i="11" s="1"/>
  <c r="M227" i="11"/>
  <c r="L227" i="11"/>
  <c r="K227" i="11" s="1"/>
  <c r="J227" i="11"/>
  <c r="I227" i="11"/>
  <c r="G227" i="11"/>
  <c r="F227" i="11"/>
  <c r="N226" i="11"/>
  <c r="K226" i="11"/>
  <c r="H226" i="11"/>
  <c r="E226" i="11"/>
  <c r="N225" i="11"/>
  <c r="K225" i="11"/>
  <c r="H225" i="11"/>
  <c r="E225" i="11"/>
  <c r="N224" i="11"/>
  <c r="K224" i="11"/>
  <c r="H224" i="11"/>
  <c r="E224" i="11"/>
  <c r="N223" i="11"/>
  <c r="K223" i="11"/>
  <c r="H223" i="11"/>
  <c r="E223" i="11"/>
  <c r="N222" i="11"/>
  <c r="K222" i="11"/>
  <c r="H222" i="11"/>
  <c r="E222" i="11"/>
  <c r="N221" i="11"/>
  <c r="K221" i="11"/>
  <c r="H221" i="11"/>
  <c r="E221" i="11"/>
  <c r="N220" i="11"/>
  <c r="K220" i="11"/>
  <c r="H220" i="11"/>
  <c r="E220" i="11"/>
  <c r="N219" i="11"/>
  <c r="K219" i="11"/>
  <c r="H219" i="11"/>
  <c r="E219" i="11"/>
  <c r="N218" i="11"/>
  <c r="K218" i="11"/>
  <c r="H218" i="11"/>
  <c r="E218" i="11"/>
  <c r="N217" i="11"/>
  <c r="K217" i="11"/>
  <c r="H217" i="11"/>
  <c r="E217" i="11"/>
  <c r="N216" i="11"/>
  <c r="K216" i="11"/>
  <c r="H216" i="11"/>
  <c r="E216" i="11"/>
  <c r="P215" i="11"/>
  <c r="O215" i="11"/>
  <c r="M215" i="11"/>
  <c r="K215" i="11" s="1"/>
  <c r="L215" i="11"/>
  <c r="J215" i="11"/>
  <c r="I215" i="11"/>
  <c r="G215" i="11"/>
  <c r="F215" i="11"/>
  <c r="P214" i="11"/>
  <c r="O214" i="11"/>
  <c r="M214" i="11"/>
  <c r="L214" i="11"/>
  <c r="J214" i="11"/>
  <c r="I214" i="11"/>
  <c r="G214" i="11"/>
  <c r="F214" i="11"/>
  <c r="N213" i="11"/>
  <c r="K213" i="11"/>
  <c r="H213" i="11"/>
  <c r="E213" i="11"/>
  <c r="N212" i="11"/>
  <c r="K212" i="11"/>
  <c r="H212" i="11"/>
  <c r="E212" i="11"/>
  <c r="N211" i="11"/>
  <c r="K211" i="11"/>
  <c r="H211" i="11"/>
  <c r="E211" i="11"/>
  <c r="N210" i="11"/>
  <c r="K210" i="11"/>
  <c r="H210" i="11"/>
  <c r="E210" i="11"/>
  <c r="N209" i="11"/>
  <c r="K209" i="11"/>
  <c r="H209" i="11"/>
  <c r="E209" i="11"/>
  <c r="N208" i="11"/>
  <c r="L208" i="11"/>
  <c r="K208" i="11" s="1"/>
  <c r="H208" i="11"/>
  <c r="E208" i="11"/>
  <c r="N207" i="11"/>
  <c r="K207" i="11"/>
  <c r="H207" i="11"/>
  <c r="E207" i="11"/>
  <c r="N206" i="11"/>
  <c r="K206" i="11"/>
  <c r="H206" i="11"/>
  <c r="E206" i="11"/>
  <c r="N205" i="11"/>
  <c r="K205" i="11"/>
  <c r="H205" i="11"/>
  <c r="E205" i="11"/>
  <c r="P204" i="11"/>
  <c r="O204" i="11"/>
  <c r="M204" i="11"/>
  <c r="L204" i="11"/>
  <c r="J204" i="11"/>
  <c r="H204" i="11" s="1"/>
  <c r="I204" i="11"/>
  <c r="G204" i="11"/>
  <c r="F204" i="11"/>
  <c r="P203" i="11"/>
  <c r="O203" i="11"/>
  <c r="M203" i="11"/>
  <c r="J203" i="11"/>
  <c r="I203" i="11"/>
  <c r="G203" i="11"/>
  <c r="F203" i="11"/>
  <c r="N202" i="11"/>
  <c r="K202" i="11"/>
  <c r="H202" i="11"/>
  <c r="E202" i="11"/>
  <c r="N201" i="11"/>
  <c r="K201" i="11"/>
  <c r="H201" i="11"/>
  <c r="E201" i="11"/>
  <c r="N200" i="11"/>
  <c r="K200" i="11"/>
  <c r="H200" i="11"/>
  <c r="E200" i="11"/>
  <c r="N199" i="11"/>
  <c r="K199" i="11"/>
  <c r="H199" i="11"/>
  <c r="E199" i="11"/>
  <c r="N198" i="11"/>
  <c r="K198" i="11"/>
  <c r="H198" i="11"/>
  <c r="E198" i="11"/>
  <c r="N197" i="11"/>
  <c r="L197" i="11"/>
  <c r="K197" i="11" s="1"/>
  <c r="H197" i="11"/>
  <c r="E197" i="11"/>
  <c r="N196" i="11"/>
  <c r="K196" i="11"/>
  <c r="H196" i="11"/>
  <c r="E196" i="11"/>
  <c r="N195" i="11"/>
  <c r="K195" i="11"/>
  <c r="H195" i="11"/>
  <c r="E195" i="11"/>
  <c r="P194" i="11"/>
  <c r="O194" i="11"/>
  <c r="M194" i="11"/>
  <c r="L194" i="11"/>
  <c r="K194" i="11" s="1"/>
  <c r="J194" i="11"/>
  <c r="I194" i="11"/>
  <c r="H194" i="11" s="1"/>
  <c r="G194" i="11"/>
  <c r="F194" i="11"/>
  <c r="E194" i="11" s="1"/>
  <c r="P193" i="11"/>
  <c r="O193" i="11"/>
  <c r="N193" i="11" s="1"/>
  <c r="M193" i="11"/>
  <c r="J193" i="11"/>
  <c r="I193" i="11"/>
  <c r="G193" i="11"/>
  <c r="F193" i="11"/>
  <c r="N192" i="11"/>
  <c r="K192" i="11"/>
  <c r="H192" i="11"/>
  <c r="E192" i="11"/>
  <c r="E191" i="11"/>
  <c r="N190" i="11"/>
  <c r="K190" i="11"/>
  <c r="H190" i="11"/>
  <c r="E190" i="11"/>
  <c r="N189" i="11"/>
  <c r="K189" i="11"/>
  <c r="H189" i="11"/>
  <c r="E189" i="11"/>
  <c r="N188" i="11"/>
  <c r="K188" i="11"/>
  <c r="H188" i="11"/>
  <c r="E188" i="11"/>
  <c r="N187" i="11"/>
  <c r="K187" i="11"/>
  <c r="H187" i="11"/>
  <c r="E187" i="11"/>
  <c r="N186" i="11"/>
  <c r="K186" i="11"/>
  <c r="H186" i="11"/>
  <c r="E186" i="11"/>
  <c r="N185" i="11"/>
  <c r="K185" i="11"/>
  <c r="H185" i="11"/>
  <c r="E185" i="11"/>
  <c r="P184" i="11"/>
  <c r="O184" i="11"/>
  <c r="N184" i="11" s="1"/>
  <c r="M184" i="11"/>
  <c r="L184" i="11"/>
  <c r="J184" i="11"/>
  <c r="I184" i="11"/>
  <c r="G184" i="11"/>
  <c r="F184" i="11"/>
  <c r="E184" i="11" s="1"/>
  <c r="P183" i="11"/>
  <c r="O183" i="11"/>
  <c r="M183" i="11"/>
  <c r="L183" i="11"/>
  <c r="J183" i="11"/>
  <c r="I183" i="11"/>
  <c r="G183" i="11"/>
  <c r="E183" i="11" s="1"/>
  <c r="F183" i="11"/>
  <c r="N182" i="11"/>
  <c r="K182" i="11"/>
  <c r="H182" i="11"/>
  <c r="E182" i="11"/>
  <c r="N181" i="11"/>
  <c r="K181" i="11"/>
  <c r="H181" i="11"/>
  <c r="E181" i="11"/>
  <c r="N180" i="11"/>
  <c r="K180" i="11"/>
  <c r="H180" i="11"/>
  <c r="E180" i="11"/>
  <c r="N179" i="11"/>
  <c r="K179" i="11"/>
  <c r="H179" i="11"/>
  <c r="E179" i="11"/>
  <c r="N178" i="11"/>
  <c r="K178" i="11"/>
  <c r="H178" i="11"/>
  <c r="E178" i="11"/>
  <c r="N177" i="11"/>
  <c r="K177" i="11"/>
  <c r="H177" i="11"/>
  <c r="E177" i="11"/>
  <c r="N176" i="11"/>
  <c r="K176" i="11"/>
  <c r="H176" i="11"/>
  <c r="E176" i="11"/>
  <c r="N175" i="11"/>
  <c r="K175" i="11"/>
  <c r="H175" i="11"/>
  <c r="E175" i="11"/>
  <c r="N174" i="11"/>
  <c r="K174" i="11"/>
  <c r="H174" i="11"/>
  <c r="E174" i="11"/>
  <c r="P173" i="11"/>
  <c r="O173" i="11"/>
  <c r="M173" i="11"/>
  <c r="K173" i="11" s="1"/>
  <c r="L173" i="11"/>
  <c r="J173" i="11"/>
  <c r="I173" i="11"/>
  <c r="G173" i="11"/>
  <c r="F173" i="11"/>
  <c r="P172" i="11"/>
  <c r="O172" i="11"/>
  <c r="M172" i="11"/>
  <c r="K172" i="11" s="1"/>
  <c r="L172" i="11"/>
  <c r="J172" i="11"/>
  <c r="I172" i="11"/>
  <c r="G172" i="11"/>
  <c r="F172" i="11"/>
  <c r="N171" i="11"/>
  <c r="K171" i="11"/>
  <c r="H171" i="11"/>
  <c r="E171" i="11"/>
  <c r="N170" i="11"/>
  <c r="K170" i="11"/>
  <c r="H170" i="11"/>
  <c r="E170" i="11"/>
  <c r="N169" i="11"/>
  <c r="K169" i="11"/>
  <c r="H169" i="11"/>
  <c r="E169" i="11"/>
  <c r="N168" i="11"/>
  <c r="K168" i="11"/>
  <c r="H168" i="11"/>
  <c r="E168" i="11"/>
  <c r="P167" i="11"/>
  <c r="N167" i="11" s="1"/>
  <c r="M167" i="11"/>
  <c r="K167" i="11" s="1"/>
  <c r="J167" i="11"/>
  <c r="H167" i="11" s="1"/>
  <c r="G167" i="11"/>
  <c r="F167" i="11"/>
  <c r="P166" i="11"/>
  <c r="O166" i="11"/>
  <c r="M166" i="11"/>
  <c r="L166" i="11"/>
  <c r="K166" i="11" s="1"/>
  <c r="J166" i="11"/>
  <c r="I166" i="11"/>
  <c r="G166" i="11"/>
  <c r="F166" i="11"/>
  <c r="N165" i="11"/>
  <c r="K165" i="11"/>
  <c r="H165" i="11"/>
  <c r="E165" i="11"/>
  <c r="N164" i="11"/>
  <c r="K164" i="11"/>
  <c r="H164" i="11"/>
  <c r="E164" i="11"/>
  <c r="N163" i="11"/>
  <c r="K163" i="11"/>
  <c r="H163" i="11"/>
  <c r="E163" i="11"/>
  <c r="N162" i="11"/>
  <c r="K162" i="11"/>
  <c r="H162" i="11"/>
  <c r="E162" i="11"/>
  <c r="N161" i="11"/>
  <c r="K161" i="11"/>
  <c r="H161" i="11"/>
  <c r="E161" i="11"/>
  <c r="N160" i="11"/>
  <c r="K160" i="11"/>
  <c r="H160" i="11"/>
  <c r="E160" i="11"/>
  <c r="N159" i="11"/>
  <c r="K159" i="11"/>
  <c r="H159" i="11"/>
  <c r="E159" i="11"/>
  <c r="P158" i="11"/>
  <c r="O158" i="11"/>
  <c r="M158" i="11"/>
  <c r="L158" i="11"/>
  <c r="J158" i="11"/>
  <c r="I158" i="11"/>
  <c r="H158" i="11" s="1"/>
  <c r="G158" i="11"/>
  <c r="F158" i="11"/>
  <c r="P157" i="11"/>
  <c r="O157" i="11"/>
  <c r="M157" i="11"/>
  <c r="L157" i="11"/>
  <c r="J157" i="11"/>
  <c r="H157" i="11" s="1"/>
  <c r="I157" i="11"/>
  <c r="G157" i="11"/>
  <c r="F157" i="11"/>
  <c r="N156" i="11"/>
  <c r="K156" i="11"/>
  <c r="H156" i="11"/>
  <c r="E156" i="11"/>
  <c r="E155" i="11"/>
  <c r="N154" i="11"/>
  <c r="K154" i="11"/>
  <c r="H154" i="11"/>
  <c r="E154" i="11"/>
  <c r="N153" i="11"/>
  <c r="K153" i="11"/>
  <c r="H153" i="11"/>
  <c r="E153" i="11"/>
  <c r="N152" i="11"/>
  <c r="K152" i="11"/>
  <c r="H152" i="11"/>
  <c r="E152" i="11"/>
  <c r="N151" i="11"/>
  <c r="K151" i="11"/>
  <c r="H151" i="11"/>
  <c r="E151" i="11"/>
  <c r="N150" i="11"/>
  <c r="K150" i="11"/>
  <c r="H150" i="11"/>
  <c r="E150" i="11"/>
  <c r="N149" i="11"/>
  <c r="K149" i="11"/>
  <c r="H149" i="11"/>
  <c r="E149" i="11"/>
  <c r="P148" i="11"/>
  <c r="O148" i="11"/>
  <c r="M148" i="11"/>
  <c r="K148" i="11" s="1"/>
  <c r="L148" i="11"/>
  <c r="J148" i="11"/>
  <c r="I148" i="11"/>
  <c r="H148" i="11" s="1"/>
  <c r="G148" i="11"/>
  <c r="F148" i="11"/>
  <c r="P147" i="11"/>
  <c r="O147" i="11"/>
  <c r="M147" i="11"/>
  <c r="L147" i="11"/>
  <c r="J147" i="11"/>
  <c r="I147" i="11"/>
  <c r="G147" i="11"/>
  <c r="F147" i="11"/>
  <c r="N146" i="11"/>
  <c r="K146" i="11"/>
  <c r="H146" i="11"/>
  <c r="E146" i="11"/>
  <c r="N145" i="11"/>
  <c r="K145" i="11"/>
  <c r="H145" i="11"/>
  <c r="E145" i="11"/>
  <c r="N144" i="11"/>
  <c r="K144" i="11"/>
  <c r="H144" i="11"/>
  <c r="E144" i="11"/>
  <c r="N143" i="11"/>
  <c r="K143" i="11"/>
  <c r="H143" i="11"/>
  <c r="E143" i="11"/>
  <c r="N142" i="11"/>
  <c r="K142" i="11"/>
  <c r="H142" i="11"/>
  <c r="E142" i="11"/>
  <c r="N141" i="11"/>
  <c r="K141" i="11"/>
  <c r="H141" i="11"/>
  <c r="E141" i="11"/>
  <c r="N140" i="11"/>
  <c r="K140" i="11"/>
  <c r="H140" i="11"/>
  <c r="E140" i="11"/>
  <c r="N139" i="11"/>
  <c r="K139" i="11"/>
  <c r="H139" i="11"/>
  <c r="E139" i="11"/>
  <c r="N138" i="11"/>
  <c r="K138" i="11"/>
  <c r="H138" i="11"/>
  <c r="E138" i="11"/>
  <c r="P137" i="11"/>
  <c r="O137" i="11"/>
  <c r="N137" i="11" s="1"/>
  <c r="M137" i="11"/>
  <c r="L137" i="11"/>
  <c r="K137" i="11" s="1"/>
  <c r="J137" i="11"/>
  <c r="I137" i="11"/>
  <c r="H137" i="11" s="1"/>
  <c r="G137" i="11"/>
  <c r="F137" i="11"/>
  <c r="E137" i="11" s="1"/>
  <c r="P136" i="11"/>
  <c r="O136" i="11"/>
  <c r="M136" i="11"/>
  <c r="L136" i="11"/>
  <c r="J136" i="11"/>
  <c r="I136" i="11"/>
  <c r="H136" i="11" s="1"/>
  <c r="G136" i="11"/>
  <c r="F136" i="11"/>
  <c r="N135" i="11"/>
  <c r="K135" i="11"/>
  <c r="H135" i="11"/>
  <c r="E135" i="11"/>
  <c r="N134" i="11"/>
  <c r="K134" i="11"/>
  <c r="H134" i="11"/>
  <c r="E134" i="11"/>
  <c r="N133" i="11"/>
  <c r="K133" i="11"/>
  <c r="H133" i="11"/>
  <c r="E133" i="11"/>
  <c r="N132" i="11"/>
  <c r="K132" i="11"/>
  <c r="H132" i="11"/>
  <c r="E132" i="11"/>
  <c r="K131" i="11"/>
  <c r="H131" i="11"/>
  <c r="E131" i="11"/>
  <c r="N130" i="11"/>
  <c r="K130" i="11"/>
  <c r="H130" i="11"/>
  <c r="E130" i="11"/>
  <c r="N129" i="11"/>
  <c r="K129" i="11"/>
  <c r="H129" i="11"/>
  <c r="E129" i="11"/>
  <c r="N128" i="11"/>
  <c r="K128" i="11"/>
  <c r="H128" i="11"/>
  <c r="E128" i="11"/>
  <c r="N127" i="11"/>
  <c r="K127" i="11"/>
  <c r="K123" i="11" s="1"/>
  <c r="H127" i="11"/>
  <c r="E127" i="11"/>
  <c r="P126" i="11"/>
  <c r="O126" i="11"/>
  <c r="N126" i="11" s="1"/>
  <c r="M126" i="11"/>
  <c r="L126" i="11"/>
  <c r="J126" i="11"/>
  <c r="I126" i="11"/>
  <c r="G126" i="11"/>
  <c r="F126" i="11"/>
  <c r="P125" i="11"/>
  <c r="N125" i="11" s="1"/>
  <c r="O125" i="11"/>
  <c r="M125" i="11"/>
  <c r="L125" i="11"/>
  <c r="J125" i="11"/>
  <c r="I125" i="11"/>
  <c r="G125" i="11"/>
  <c r="F125" i="11"/>
  <c r="P124" i="11"/>
  <c r="P116" i="11" s="1"/>
  <c r="O124" i="11"/>
  <c r="M124" i="11"/>
  <c r="J124" i="11"/>
  <c r="J116" i="11" s="1"/>
  <c r="J12" i="11" s="1"/>
  <c r="G124" i="11"/>
  <c r="F124" i="11"/>
  <c r="P123" i="11"/>
  <c r="O123" i="11"/>
  <c r="O115" i="11" s="1"/>
  <c r="M123" i="11"/>
  <c r="L123" i="11"/>
  <c r="J123" i="11"/>
  <c r="I123" i="11"/>
  <c r="G123" i="11"/>
  <c r="F123" i="11"/>
  <c r="F115" i="11" s="1"/>
  <c r="N120" i="11"/>
  <c r="K120" i="11"/>
  <c r="H120" i="11"/>
  <c r="E120" i="11"/>
  <c r="N119" i="11"/>
  <c r="K119" i="11"/>
  <c r="H119" i="11"/>
  <c r="E119" i="11"/>
  <c r="P118" i="11"/>
  <c r="O118" i="11"/>
  <c r="N118" i="11" s="1"/>
  <c r="M118" i="11"/>
  <c r="L118" i="11"/>
  <c r="J118" i="11"/>
  <c r="H118" i="11" s="1"/>
  <c r="I118" i="11"/>
  <c r="G118" i="11"/>
  <c r="F118" i="11"/>
  <c r="N117" i="11"/>
  <c r="K117" i="11"/>
  <c r="H117" i="11"/>
  <c r="E117" i="11"/>
  <c r="L115" i="11"/>
  <c r="N112" i="11"/>
  <c r="K112" i="11"/>
  <c r="H112" i="11"/>
  <c r="E112" i="11"/>
  <c r="N111" i="11"/>
  <c r="K111" i="11"/>
  <c r="H111" i="11"/>
  <c r="E111" i="11"/>
  <c r="P110" i="11"/>
  <c r="O110" i="11"/>
  <c r="M110" i="11"/>
  <c r="L110" i="11"/>
  <c r="J110" i="11"/>
  <c r="I110" i="11"/>
  <c r="G110" i="11"/>
  <c r="E110" i="11" s="1"/>
  <c r="F110" i="11"/>
  <c r="N109" i="11"/>
  <c r="K109" i="11"/>
  <c r="H109" i="11"/>
  <c r="E109" i="11"/>
  <c r="N108" i="11"/>
  <c r="K108" i="11"/>
  <c r="H108" i="11"/>
  <c r="E108" i="11"/>
  <c r="N107" i="11"/>
  <c r="K107" i="11"/>
  <c r="H107" i="11"/>
  <c r="E107" i="11"/>
  <c r="P106" i="11"/>
  <c r="O106" i="11"/>
  <c r="M106" i="11"/>
  <c r="K106" i="11" s="1"/>
  <c r="L106" i="11"/>
  <c r="J106" i="11"/>
  <c r="I106" i="11"/>
  <c r="G106" i="11"/>
  <c r="F106" i="11"/>
  <c r="N105" i="11"/>
  <c r="K105" i="11"/>
  <c r="H105" i="11"/>
  <c r="E105" i="11"/>
  <c r="N104" i="11"/>
  <c r="K104" i="11"/>
  <c r="H104" i="11"/>
  <c r="E104" i="11"/>
  <c r="N103" i="11"/>
  <c r="K103" i="11"/>
  <c r="H103" i="11"/>
  <c r="E103" i="11"/>
  <c r="N102" i="11"/>
  <c r="K102" i="11"/>
  <c r="H102" i="11"/>
  <c r="E102" i="11"/>
  <c r="N101" i="11"/>
  <c r="K101" i="11"/>
  <c r="H101" i="11"/>
  <c r="E101" i="11"/>
  <c r="N100" i="11"/>
  <c r="K100" i="11"/>
  <c r="H100" i="11"/>
  <c r="E100" i="11"/>
  <c r="N99" i="11"/>
  <c r="K99" i="11"/>
  <c r="H99" i="11"/>
  <c r="E99" i="11"/>
  <c r="N98" i="11"/>
  <c r="K98" i="11"/>
  <c r="H98" i="11"/>
  <c r="E98" i="11"/>
  <c r="N97" i="11"/>
  <c r="K97" i="11"/>
  <c r="H97" i="11"/>
  <c r="E97" i="11"/>
  <c r="N96" i="11"/>
  <c r="K96" i="11"/>
  <c r="H96" i="11"/>
  <c r="E96" i="11"/>
  <c r="N95" i="11"/>
  <c r="K95" i="11"/>
  <c r="H95" i="11"/>
  <c r="E95" i="11"/>
  <c r="N94" i="11"/>
  <c r="K94" i="11"/>
  <c r="H94" i="11"/>
  <c r="E94" i="11"/>
  <c r="N93" i="11"/>
  <c r="K93" i="11"/>
  <c r="H93" i="11"/>
  <c r="E93" i="11"/>
  <c r="N92" i="11"/>
  <c r="K92" i="11"/>
  <c r="H92" i="11"/>
  <c r="E92" i="11"/>
  <c r="N91" i="11"/>
  <c r="K91" i="11"/>
  <c r="H91" i="11"/>
  <c r="E91" i="11"/>
  <c r="N90" i="11"/>
  <c r="K90" i="11"/>
  <c r="H90" i="11"/>
  <c r="E90" i="11"/>
  <c r="N89" i="11"/>
  <c r="K89" i="11"/>
  <c r="H89" i="11"/>
  <c r="E89" i="11"/>
  <c r="P88" i="11"/>
  <c r="O88" i="11"/>
  <c r="M88" i="11"/>
  <c r="L88" i="11"/>
  <c r="J88" i="11"/>
  <c r="I88" i="11"/>
  <c r="G88" i="11"/>
  <c r="E88" i="11" s="1"/>
  <c r="F88" i="11"/>
  <c r="P87" i="11"/>
  <c r="P63" i="11" s="1"/>
  <c r="O87" i="11"/>
  <c r="M87" i="11"/>
  <c r="K87" i="11" s="1"/>
  <c r="L87" i="11"/>
  <c r="J87" i="11"/>
  <c r="I87" i="11"/>
  <c r="H87" i="11" s="1"/>
  <c r="G87" i="11"/>
  <c r="F87" i="11"/>
  <c r="N86" i="11"/>
  <c r="K86" i="11"/>
  <c r="H86" i="11"/>
  <c r="E86" i="11"/>
  <c r="N85" i="11"/>
  <c r="K85" i="11"/>
  <c r="H85" i="11"/>
  <c r="E85" i="11"/>
  <c r="N84" i="11"/>
  <c r="K84" i="11"/>
  <c r="H84" i="11"/>
  <c r="E84" i="11"/>
  <c r="N83" i="11"/>
  <c r="K83" i="11"/>
  <c r="H83" i="11"/>
  <c r="E83" i="11"/>
  <c r="N82" i="11"/>
  <c r="K82" i="11"/>
  <c r="H82" i="11"/>
  <c r="E82" i="11"/>
  <c r="N81" i="11"/>
  <c r="K81" i="11"/>
  <c r="H81" i="11"/>
  <c r="E81" i="11"/>
  <c r="N80" i="11"/>
  <c r="K80" i="11"/>
  <c r="H80" i="11"/>
  <c r="E80" i="11"/>
  <c r="N79" i="11"/>
  <c r="K79" i="11"/>
  <c r="H79" i="11"/>
  <c r="E79" i="11"/>
  <c r="N78" i="11"/>
  <c r="K78" i="11"/>
  <c r="H78" i="11"/>
  <c r="E78" i="11"/>
  <c r="N77" i="11"/>
  <c r="K77" i="11"/>
  <c r="H77" i="11"/>
  <c r="E77" i="11"/>
  <c r="N76" i="11"/>
  <c r="K76" i="11"/>
  <c r="H76" i="11"/>
  <c r="E76" i="11"/>
  <c r="N75" i="11"/>
  <c r="K75" i="11"/>
  <c r="H75" i="11"/>
  <c r="E75" i="11"/>
  <c r="P74" i="11"/>
  <c r="O74" i="11"/>
  <c r="N74" i="11" s="1"/>
  <c r="M74" i="11"/>
  <c r="L74" i="11"/>
  <c r="K74" i="11" s="1"/>
  <c r="J74" i="11"/>
  <c r="I74" i="11"/>
  <c r="G74" i="11"/>
  <c r="F74" i="11"/>
  <c r="P73" i="11"/>
  <c r="O73" i="11"/>
  <c r="O63" i="11" s="1"/>
  <c r="M73" i="11"/>
  <c r="L73" i="11"/>
  <c r="K73" i="11" s="1"/>
  <c r="J73" i="11"/>
  <c r="I73" i="11"/>
  <c r="H73" i="11" s="1"/>
  <c r="G73" i="11"/>
  <c r="F73" i="11"/>
  <c r="N72" i="11"/>
  <c r="K72" i="11"/>
  <c r="H72" i="11"/>
  <c r="E72" i="11"/>
  <c r="O71" i="11"/>
  <c r="N71" i="11"/>
  <c r="L71" i="11"/>
  <c r="K71" i="11"/>
  <c r="H71" i="11"/>
  <c r="E71" i="11"/>
  <c r="N70" i="11"/>
  <c r="K70" i="11"/>
  <c r="H70" i="11"/>
  <c r="E70" i="11"/>
  <c r="N69" i="11"/>
  <c r="K69" i="11"/>
  <c r="H69" i="11"/>
  <c r="E69" i="11"/>
  <c r="P68" i="11"/>
  <c r="O68" i="11"/>
  <c r="N68" i="11" s="1"/>
  <c r="M68" i="11"/>
  <c r="L68" i="11"/>
  <c r="J68" i="11"/>
  <c r="I68" i="11"/>
  <c r="H68" i="11" s="1"/>
  <c r="G68" i="11"/>
  <c r="F68" i="11"/>
  <c r="E68" i="11" s="1"/>
  <c r="P67" i="11"/>
  <c r="O67" i="11"/>
  <c r="M67" i="11"/>
  <c r="L67" i="11"/>
  <c r="L63" i="11" s="1"/>
  <c r="J67" i="11"/>
  <c r="I67" i="11"/>
  <c r="G67" i="11"/>
  <c r="F67" i="11"/>
  <c r="E67" i="11" s="1"/>
  <c r="P66" i="11"/>
  <c r="O66" i="11"/>
  <c r="M66" i="11"/>
  <c r="L66" i="11"/>
  <c r="J66" i="11"/>
  <c r="I66" i="11"/>
  <c r="G66" i="11"/>
  <c r="F66" i="11"/>
  <c r="P65" i="11"/>
  <c r="O65" i="11"/>
  <c r="M65" i="11"/>
  <c r="K65" i="11" s="1"/>
  <c r="L65" i="11"/>
  <c r="J65" i="11"/>
  <c r="I65" i="11"/>
  <c r="G65" i="11"/>
  <c r="E65" i="11" s="1"/>
  <c r="F65" i="11"/>
  <c r="P64" i="11"/>
  <c r="M64" i="11"/>
  <c r="M63" i="11"/>
  <c r="J63" i="11"/>
  <c r="G63" i="11"/>
  <c r="N62" i="11"/>
  <c r="K62" i="11"/>
  <c r="H62" i="11"/>
  <c r="E62" i="11"/>
  <c r="N61" i="11"/>
  <c r="K61" i="11"/>
  <c r="H61" i="11"/>
  <c r="E61" i="11"/>
  <c r="N60" i="11"/>
  <c r="K60" i="11"/>
  <c r="H60" i="11"/>
  <c r="E60" i="11"/>
  <c r="P59" i="11"/>
  <c r="O59" i="11"/>
  <c r="M59" i="11"/>
  <c r="L59" i="11"/>
  <c r="J59" i="11"/>
  <c r="I59" i="11"/>
  <c r="G59" i="11"/>
  <c r="F59" i="11"/>
  <c r="P58" i="11"/>
  <c r="O58" i="11"/>
  <c r="M58" i="11"/>
  <c r="K58" i="11" s="1"/>
  <c r="L58" i="11"/>
  <c r="J58" i="11"/>
  <c r="I58" i="11"/>
  <c r="G58" i="11"/>
  <c r="F58" i="11"/>
  <c r="N57" i="11"/>
  <c r="K57" i="11"/>
  <c r="H57" i="11"/>
  <c r="E57" i="11"/>
  <c r="N56" i="11"/>
  <c r="K56" i="11"/>
  <c r="H56" i="11"/>
  <c r="E56" i="11"/>
  <c r="N55" i="11"/>
  <c r="K55" i="11"/>
  <c r="H55" i="11"/>
  <c r="E55" i="11"/>
  <c r="P54" i="11"/>
  <c r="O54" i="11"/>
  <c r="M54" i="11"/>
  <c r="L54" i="11"/>
  <c r="K54" i="11"/>
  <c r="J54" i="11"/>
  <c r="I54" i="11"/>
  <c r="H54" i="11" s="1"/>
  <c r="G54" i="11"/>
  <c r="F54" i="11"/>
  <c r="P53" i="11"/>
  <c r="O53" i="11"/>
  <c r="N53" i="11" s="1"/>
  <c r="M53" i="11"/>
  <c r="L53" i="11"/>
  <c r="K53" i="11" s="1"/>
  <c r="J53" i="11"/>
  <c r="I53" i="11"/>
  <c r="G53" i="11"/>
  <c r="F53" i="11"/>
  <c r="N52" i="11"/>
  <c r="K52" i="11"/>
  <c r="H52" i="11"/>
  <c r="E52" i="11"/>
  <c r="N51" i="11"/>
  <c r="K51" i="11"/>
  <c r="H51" i="11"/>
  <c r="E51" i="11"/>
  <c r="N50" i="11"/>
  <c r="K50" i="11"/>
  <c r="H50" i="11"/>
  <c r="E50" i="11"/>
  <c r="P49" i="11"/>
  <c r="O49" i="11"/>
  <c r="N49" i="11" s="1"/>
  <c r="M49" i="11"/>
  <c r="L49" i="11"/>
  <c r="K49" i="11" s="1"/>
  <c r="J49" i="11"/>
  <c r="I49" i="11"/>
  <c r="G49" i="11"/>
  <c r="F49" i="11"/>
  <c r="P48" i="11"/>
  <c r="O48" i="11"/>
  <c r="M48" i="11"/>
  <c r="L48" i="11"/>
  <c r="K48" i="11" s="1"/>
  <c r="J48" i="11"/>
  <c r="I48" i="11"/>
  <c r="G48" i="11"/>
  <c r="F48" i="11"/>
  <c r="N47" i="11"/>
  <c r="K47" i="11"/>
  <c r="H47" i="11"/>
  <c r="E47" i="11"/>
  <c r="N46" i="11"/>
  <c r="K46" i="11"/>
  <c r="H46" i="11"/>
  <c r="E46" i="11"/>
  <c r="N45" i="11"/>
  <c r="K45" i="11"/>
  <c r="H45" i="11"/>
  <c r="E45" i="11"/>
  <c r="P44" i="11"/>
  <c r="O44" i="11"/>
  <c r="M44" i="11"/>
  <c r="L44" i="11"/>
  <c r="J44" i="11"/>
  <c r="I44" i="11"/>
  <c r="G44" i="11"/>
  <c r="E44" i="11" s="1"/>
  <c r="F44" i="11"/>
  <c r="P43" i="11"/>
  <c r="O43" i="11"/>
  <c r="M43" i="11"/>
  <c r="K43" i="11" s="1"/>
  <c r="L43" i="11"/>
  <c r="J43" i="11"/>
  <c r="I43" i="11"/>
  <c r="G43" i="11"/>
  <c r="F43" i="11"/>
  <c r="N42" i="11"/>
  <c r="K42" i="11"/>
  <c r="H42" i="11"/>
  <c r="E42" i="11"/>
  <c r="N41" i="11"/>
  <c r="K41" i="11"/>
  <c r="H41" i="11"/>
  <c r="E41" i="11"/>
  <c r="N40" i="11"/>
  <c r="K40" i="11"/>
  <c r="H40" i="11"/>
  <c r="E40" i="11"/>
  <c r="N39" i="11"/>
  <c r="K39" i="11"/>
  <c r="H39" i="11"/>
  <c r="E39" i="11"/>
  <c r="P38" i="11"/>
  <c r="O38" i="11"/>
  <c r="M38" i="11"/>
  <c r="L38" i="11"/>
  <c r="J38" i="11"/>
  <c r="I38" i="11"/>
  <c r="G38" i="11"/>
  <c r="E38" i="11" s="1"/>
  <c r="F38" i="11"/>
  <c r="P37" i="11"/>
  <c r="O37" i="11"/>
  <c r="N37" i="11" s="1"/>
  <c r="M37" i="11"/>
  <c r="L37" i="11"/>
  <c r="J37" i="11"/>
  <c r="I37" i="11"/>
  <c r="H37" i="11" s="1"/>
  <c r="G37" i="11"/>
  <c r="F37" i="11"/>
  <c r="E37" i="11" s="1"/>
  <c r="N36" i="11"/>
  <c r="K36" i="11"/>
  <c r="H36" i="11"/>
  <c r="E36" i="11"/>
  <c r="N35" i="11"/>
  <c r="K35" i="11"/>
  <c r="H35" i="11"/>
  <c r="E35" i="11"/>
  <c r="N34" i="11"/>
  <c r="K34" i="11"/>
  <c r="H34" i="11"/>
  <c r="E34" i="11"/>
  <c r="P33" i="11"/>
  <c r="O33" i="11"/>
  <c r="M33" i="11"/>
  <c r="L33" i="11"/>
  <c r="J33" i="11"/>
  <c r="I33" i="11"/>
  <c r="G33" i="11"/>
  <c r="F33" i="11"/>
  <c r="P32" i="11"/>
  <c r="O32" i="11"/>
  <c r="N32" i="11" s="1"/>
  <c r="M32" i="11"/>
  <c r="L32" i="11"/>
  <c r="J32" i="11"/>
  <c r="I32" i="11"/>
  <c r="H32" i="11" s="1"/>
  <c r="G32" i="11"/>
  <c r="F32" i="11"/>
  <c r="E32" i="11" s="1"/>
  <c r="N31" i="11"/>
  <c r="K31" i="11"/>
  <c r="H31" i="11"/>
  <c r="E31" i="11"/>
  <c r="N30" i="11"/>
  <c r="K30" i="11"/>
  <c r="H30" i="11"/>
  <c r="E30" i="11"/>
  <c r="N29" i="11"/>
  <c r="K29" i="11"/>
  <c r="H29" i="11"/>
  <c r="E29" i="11"/>
  <c r="N28" i="11"/>
  <c r="K28" i="11"/>
  <c r="H28" i="11"/>
  <c r="E28" i="11"/>
  <c r="N27" i="11"/>
  <c r="K27" i="11"/>
  <c r="H27" i="11"/>
  <c r="E27" i="11"/>
  <c r="P26" i="11"/>
  <c r="O26" i="11"/>
  <c r="M26" i="11"/>
  <c r="L26" i="11"/>
  <c r="K26" i="11" s="1"/>
  <c r="J26" i="11"/>
  <c r="I26" i="11"/>
  <c r="G26" i="11"/>
  <c r="F26" i="11"/>
  <c r="P25" i="11"/>
  <c r="P13" i="11" s="1"/>
  <c r="O25" i="11"/>
  <c r="M25" i="11"/>
  <c r="L25" i="11"/>
  <c r="J25" i="11"/>
  <c r="I25" i="11"/>
  <c r="G25" i="11"/>
  <c r="F25" i="11"/>
  <c r="N24" i="11"/>
  <c r="K24" i="11"/>
  <c r="H24" i="11"/>
  <c r="E24" i="11"/>
  <c r="N23" i="11"/>
  <c r="K23" i="11"/>
  <c r="H23" i="11"/>
  <c r="E23" i="11"/>
  <c r="N22" i="11"/>
  <c r="K22" i="11"/>
  <c r="H22" i="11"/>
  <c r="E22" i="11"/>
  <c r="N21" i="11"/>
  <c r="K21" i="11"/>
  <c r="H21" i="11"/>
  <c r="E21" i="11"/>
  <c r="N20" i="11"/>
  <c r="N16" i="11" s="1"/>
  <c r="K20" i="11"/>
  <c r="H20" i="11"/>
  <c r="E20" i="11"/>
  <c r="N19" i="11"/>
  <c r="K19" i="11"/>
  <c r="H19" i="11"/>
  <c r="E19" i="11"/>
  <c r="P18" i="11"/>
  <c r="P14" i="11" s="1"/>
  <c r="O18" i="11"/>
  <c r="M18" i="11"/>
  <c r="K18" i="11" s="1"/>
  <c r="L18" i="11"/>
  <c r="J18" i="11"/>
  <c r="J14" i="11" s="1"/>
  <c r="I18" i="11"/>
  <c r="G18" i="11"/>
  <c r="G14" i="11" s="1"/>
  <c r="F18" i="11"/>
  <c r="E18" i="11"/>
  <c r="P17" i="11"/>
  <c r="O17" i="11"/>
  <c r="N17" i="11" s="1"/>
  <c r="M17" i="11"/>
  <c r="L17" i="11"/>
  <c r="L13" i="11" s="1"/>
  <c r="J17" i="11"/>
  <c r="I17" i="11"/>
  <c r="H17" i="11" s="1"/>
  <c r="G17" i="11"/>
  <c r="F17" i="11"/>
  <c r="E17" i="11" s="1"/>
  <c r="P16" i="11"/>
  <c r="O16" i="11"/>
  <c r="M16" i="11"/>
  <c r="L16" i="11"/>
  <c r="J16" i="11"/>
  <c r="I16" i="11"/>
  <c r="G16" i="11"/>
  <c r="F16" i="11"/>
  <c r="E16" i="11" s="1"/>
  <c r="P15" i="11"/>
  <c r="O15" i="11"/>
  <c r="M15" i="11"/>
  <c r="L15" i="11"/>
  <c r="J15" i="11"/>
  <c r="I15" i="11"/>
  <c r="G15" i="11"/>
  <c r="F15" i="11"/>
  <c r="I13" i="11"/>
  <c r="K183" i="11" l="1"/>
  <c r="F116" i="11"/>
  <c r="E238" i="11"/>
  <c r="O13" i="11"/>
  <c r="E25" i="11"/>
  <c r="E26" i="11"/>
  <c r="N38" i="11"/>
  <c r="H43" i="11"/>
  <c r="N44" i="11"/>
  <c r="H48" i="11"/>
  <c r="G13" i="11"/>
  <c r="E58" i="11"/>
  <c r="E59" i="11"/>
  <c r="O64" i="11"/>
  <c r="N64" i="11" s="1"/>
  <c r="H66" i="11"/>
  <c r="N66" i="11"/>
  <c r="K67" i="11"/>
  <c r="J64" i="11"/>
  <c r="N88" i="11"/>
  <c r="H106" i="11"/>
  <c r="N110" i="11"/>
  <c r="K118" i="11"/>
  <c r="L124" i="11"/>
  <c r="L116" i="11" s="1"/>
  <c r="K125" i="11"/>
  <c r="K126" i="11"/>
  <c r="K157" i="11"/>
  <c r="E158" i="11"/>
  <c r="H166" i="11"/>
  <c r="N166" i="11"/>
  <c r="N172" i="11"/>
  <c r="H173" i="11"/>
  <c r="N183" i="11"/>
  <c r="K184" i="11"/>
  <c r="E193" i="11"/>
  <c r="E203" i="11"/>
  <c r="H214" i="11"/>
  <c r="N214" i="11"/>
  <c r="N215" i="11"/>
  <c r="O116" i="11"/>
  <c r="H239" i="11"/>
  <c r="E252" i="11"/>
  <c r="E253" i="11"/>
  <c r="K261" i="11"/>
  <c r="K266" i="11"/>
  <c r="K267" i="11"/>
  <c r="H283" i="11"/>
  <c r="N283" i="11"/>
  <c r="N291" i="11"/>
  <c r="H292" i="11"/>
  <c r="E312" i="11"/>
  <c r="K332" i="11"/>
  <c r="E334" i="11"/>
  <c r="H337" i="11"/>
  <c r="E358" i="11"/>
  <c r="L228" i="11"/>
  <c r="K228" i="11" s="1"/>
  <c r="M236" i="11"/>
  <c r="G329" i="11"/>
  <c r="O330" i="11"/>
  <c r="M13" i="11"/>
  <c r="F64" i="11"/>
  <c r="F63" i="11"/>
  <c r="E63" i="11" s="1"/>
  <c r="M14" i="11"/>
  <c r="H25" i="11"/>
  <c r="H26" i="11"/>
  <c r="E33" i="11"/>
  <c r="K33" i="11"/>
  <c r="L14" i="11"/>
  <c r="K44" i="11"/>
  <c r="J13" i="11"/>
  <c r="H58" i="11"/>
  <c r="H59" i="11"/>
  <c r="N59" i="11"/>
  <c r="I64" i="11"/>
  <c r="E66" i="11"/>
  <c r="E74" i="11"/>
  <c r="K88" i="11"/>
  <c r="K110" i="11"/>
  <c r="E147" i="11"/>
  <c r="M121" i="11"/>
  <c r="E148" i="11"/>
  <c r="N157" i="11"/>
  <c r="E172" i="11"/>
  <c r="E173" i="11"/>
  <c r="H193" i="11"/>
  <c r="N194" i="11"/>
  <c r="K214" i="11"/>
  <c r="E215" i="11"/>
  <c r="E227" i="11"/>
  <c r="P235" i="11"/>
  <c r="H252" i="11"/>
  <c r="H262" i="11"/>
  <c r="N262" i="11"/>
  <c r="E292" i="11"/>
  <c r="K292" i="11"/>
  <c r="E298" i="11"/>
  <c r="E299" i="11"/>
  <c r="N305" i="11"/>
  <c r="H306" i="11"/>
  <c r="N306" i="11"/>
  <c r="I322" i="11"/>
  <c r="H322" i="11" s="1"/>
  <c r="H332" i="11"/>
  <c r="E337" i="11"/>
  <c r="K337" i="11"/>
  <c r="H344" i="11"/>
  <c r="M329" i="11"/>
  <c r="H350" i="11"/>
  <c r="N350" i="11"/>
  <c r="P12" i="11"/>
  <c r="K15" i="11"/>
  <c r="K16" i="11"/>
  <c r="N15" i="11"/>
  <c r="M116" i="11"/>
  <c r="M12" i="11" s="1"/>
  <c r="P115" i="11"/>
  <c r="P11" i="11" s="1"/>
  <c r="H15" i="11"/>
  <c r="H16" i="11"/>
  <c r="E15" i="11"/>
  <c r="L11" i="11"/>
  <c r="I115" i="11"/>
  <c r="I11" i="11" s="1"/>
  <c r="M115" i="11"/>
  <c r="M11" i="11" s="1"/>
  <c r="E237" i="11"/>
  <c r="K238" i="11"/>
  <c r="K63" i="11"/>
  <c r="E49" i="11"/>
  <c r="O11" i="11"/>
  <c r="E115" i="11"/>
  <c r="F11" i="11"/>
  <c r="H270" i="11"/>
  <c r="I266" i="11"/>
  <c r="H266" i="11" s="1"/>
  <c r="H338" i="11"/>
  <c r="J330" i="11"/>
  <c r="G11" i="11"/>
  <c r="I14" i="11"/>
  <c r="O14" i="11"/>
  <c r="K17" i="11"/>
  <c r="N25" i="11"/>
  <c r="H33" i="11"/>
  <c r="N33" i="11"/>
  <c r="K37" i="11"/>
  <c r="K38" i="11"/>
  <c r="N43" i="11"/>
  <c r="H44" i="11"/>
  <c r="E48" i="11"/>
  <c r="H53" i="11"/>
  <c r="E54" i="11"/>
  <c r="N58" i="11"/>
  <c r="K59" i="11"/>
  <c r="H65" i="11"/>
  <c r="N65" i="11"/>
  <c r="N123" i="11"/>
  <c r="F121" i="11"/>
  <c r="P121" i="11"/>
  <c r="P113" i="11" s="1"/>
  <c r="G235" i="11"/>
  <c r="K253" i="11"/>
  <c r="L236" i="11"/>
  <c r="G330" i="11"/>
  <c r="E330" i="11" s="1"/>
  <c r="J343" i="11"/>
  <c r="J329" i="11" s="1"/>
  <c r="K25" i="11"/>
  <c r="L64" i="11"/>
  <c r="K64" i="11" s="1"/>
  <c r="G121" i="11"/>
  <c r="G122" i="11"/>
  <c r="G114" i="11" s="1"/>
  <c r="E123" i="11"/>
  <c r="E124" i="11"/>
  <c r="M235" i="11"/>
  <c r="K324" i="11"/>
  <c r="L322" i="11"/>
  <c r="H330" i="11"/>
  <c r="H64" i="11"/>
  <c r="N261" i="11"/>
  <c r="O235" i="11"/>
  <c r="F13" i="11"/>
  <c r="E53" i="11"/>
  <c r="F12" i="11"/>
  <c r="F14" i="11"/>
  <c r="E14" i="11" s="1"/>
  <c r="H18" i="11"/>
  <c r="N18" i="11"/>
  <c r="N26" i="11"/>
  <c r="K32" i="11"/>
  <c r="H38" i="11"/>
  <c r="E43" i="11"/>
  <c r="N48" i="11"/>
  <c r="H49" i="11"/>
  <c r="N54" i="11"/>
  <c r="I63" i="11"/>
  <c r="H63" i="11" s="1"/>
  <c r="N63" i="11"/>
  <c r="G64" i="11"/>
  <c r="H67" i="11"/>
  <c r="O121" i="11"/>
  <c r="H125" i="11"/>
  <c r="J121" i="11"/>
  <c r="H123" i="11"/>
  <c r="H124" i="11"/>
  <c r="P122" i="11"/>
  <c r="N124" i="11"/>
  <c r="H237" i="11"/>
  <c r="H238" i="11"/>
  <c r="P343" i="11"/>
  <c r="P329" i="11" s="1"/>
  <c r="N329" i="11" s="1"/>
  <c r="K66" i="11"/>
  <c r="E73" i="11"/>
  <c r="N87" i="11"/>
  <c r="H88" i="11"/>
  <c r="E106" i="11"/>
  <c r="E118" i="11"/>
  <c r="E125" i="11"/>
  <c r="E136" i="11"/>
  <c r="K136" i="11"/>
  <c r="H147" i="11"/>
  <c r="N147" i="11"/>
  <c r="K158" i="11"/>
  <c r="E166" i="11"/>
  <c r="N173" i="11"/>
  <c r="H183" i="11"/>
  <c r="E204" i="11"/>
  <c r="K204" i="11"/>
  <c r="E214" i="11"/>
  <c r="H215" i="11"/>
  <c r="I235" i="11"/>
  <c r="L235" i="11"/>
  <c r="I236" i="11"/>
  <c r="N252" i="11"/>
  <c r="H253" i="11"/>
  <c r="F235" i="11"/>
  <c r="H276" i="11"/>
  <c r="K283" i="11"/>
  <c r="H291" i="11"/>
  <c r="K298" i="11"/>
  <c r="E306" i="11"/>
  <c r="K306" i="11"/>
  <c r="E311" i="11"/>
  <c r="N311" i="11"/>
  <c r="H312" i="11"/>
  <c r="N321" i="11"/>
  <c r="H331" i="11"/>
  <c r="E338" i="11"/>
  <c r="K338" i="11"/>
  <c r="E343" i="11"/>
  <c r="E350" i="11"/>
  <c r="K350" i="11"/>
  <c r="E354" i="11"/>
  <c r="N354" i="11"/>
  <c r="H358" i="11"/>
  <c r="K237" i="11"/>
  <c r="K343" i="11"/>
  <c r="N67" i="11"/>
  <c r="K68" i="11"/>
  <c r="N73" i="11"/>
  <c r="H74" i="11"/>
  <c r="E87" i="11"/>
  <c r="N106" i="11"/>
  <c r="H110" i="11"/>
  <c r="J115" i="11"/>
  <c r="J11" i="11" s="1"/>
  <c r="G116" i="11"/>
  <c r="G12" i="11" s="1"/>
  <c r="O122" i="11"/>
  <c r="K124" i="11"/>
  <c r="M122" i="11"/>
  <c r="M114" i="11" s="1"/>
  <c r="N148" i="11"/>
  <c r="N158" i="11"/>
  <c r="E167" i="11"/>
  <c r="H203" i="11"/>
  <c r="H227" i="11"/>
  <c r="N228" i="11"/>
  <c r="K240" i="11"/>
  <c r="P236" i="11"/>
  <c r="K252" i="11"/>
  <c r="H261" i="11"/>
  <c r="E262" i="11"/>
  <c r="K262" i="11"/>
  <c r="E276" i="11"/>
  <c r="K276" i="11"/>
  <c r="N277" i="11"/>
  <c r="E291" i="11"/>
  <c r="K291" i="11"/>
  <c r="N292" i="11"/>
  <c r="P320" i="11"/>
  <c r="E331" i="11"/>
  <c r="K331" i="11"/>
  <c r="E332" i="11"/>
  <c r="N332" i="11"/>
  <c r="M330" i="11"/>
  <c r="N343" i="11"/>
  <c r="L329" i="11"/>
  <c r="E126" i="11"/>
  <c r="E116" i="11"/>
  <c r="F329" i="11"/>
  <c r="H126" i="11"/>
  <c r="J122" i="11"/>
  <c r="J114" i="11" s="1"/>
  <c r="J10" i="11" s="1"/>
  <c r="H184" i="11"/>
  <c r="N203" i="11"/>
  <c r="E320" i="11"/>
  <c r="N324" i="11"/>
  <c r="O322" i="11"/>
  <c r="N322" i="11" s="1"/>
  <c r="K147" i="11"/>
  <c r="L203" i="11"/>
  <c r="K203" i="11" s="1"/>
  <c r="O236" i="11"/>
  <c r="O114" i="11" s="1"/>
  <c r="E239" i="11"/>
  <c r="N240" i="11"/>
  <c r="N236" i="11" s="1"/>
  <c r="J236" i="11"/>
  <c r="M316" i="11"/>
  <c r="F322" i="11"/>
  <c r="E322" i="11" s="1"/>
  <c r="L330" i="11"/>
  <c r="P330" i="11"/>
  <c r="I343" i="11"/>
  <c r="I121" i="11"/>
  <c r="N136" i="11"/>
  <c r="E157" i="11"/>
  <c r="H172" i="11"/>
  <c r="L193" i="11"/>
  <c r="K193" i="11" s="1"/>
  <c r="N204" i="11"/>
  <c r="F228" i="11"/>
  <c r="E228" i="11" s="1"/>
  <c r="I228" i="11"/>
  <c r="H228" i="11" s="1"/>
  <c r="I124" i="11"/>
  <c r="I116" i="11" s="1"/>
  <c r="N239" i="11"/>
  <c r="N237" i="11"/>
  <c r="N238" i="11"/>
  <c r="E261" i="11"/>
  <c r="J235" i="11"/>
  <c r="F236" i="11"/>
  <c r="E236" i="11" s="1"/>
  <c r="H267" i="11"/>
  <c r="K284" i="11"/>
  <c r="K299" i="11"/>
  <c r="K312" i="11"/>
  <c r="K322" i="11"/>
  <c r="K329" i="11"/>
  <c r="K334" i="11"/>
  <c r="K344" i="11"/>
  <c r="K358" i="11"/>
  <c r="M113" i="11" l="1"/>
  <c r="K12" i="11"/>
  <c r="N12" i="11"/>
  <c r="H235" i="11"/>
  <c r="L122" i="11"/>
  <c r="M10" i="11"/>
  <c r="E13" i="11"/>
  <c r="H13" i="11"/>
  <c r="N116" i="11"/>
  <c r="H236" i="11"/>
  <c r="H121" i="11"/>
  <c r="K235" i="11"/>
  <c r="F113" i="11"/>
  <c r="N14" i="11"/>
  <c r="H11" i="11"/>
  <c r="K14" i="11"/>
  <c r="N13" i="11"/>
  <c r="K11" i="11"/>
  <c r="K115" i="11"/>
  <c r="J113" i="11"/>
  <c r="J9" i="11" s="1"/>
  <c r="K116" i="11"/>
  <c r="N115" i="11"/>
  <c r="N122" i="11"/>
  <c r="K121" i="11"/>
  <c r="K122" i="11"/>
  <c r="G10" i="11"/>
  <c r="I113" i="11"/>
  <c r="H115" i="11"/>
  <c r="O113" i="11"/>
  <c r="N11" i="11"/>
  <c r="E12" i="11"/>
  <c r="E64" i="11"/>
  <c r="E121" i="11"/>
  <c r="N320" i="11"/>
  <c r="P316" i="11"/>
  <c r="G113" i="11"/>
  <c r="K13" i="11"/>
  <c r="M9" i="11"/>
  <c r="N235" i="11"/>
  <c r="K330" i="11"/>
  <c r="E235" i="11"/>
  <c r="E11" i="11"/>
  <c r="P114" i="11"/>
  <c r="P10" i="11" s="1"/>
  <c r="N121" i="11"/>
  <c r="K236" i="11"/>
  <c r="L114" i="11"/>
  <c r="K114" i="11" s="1"/>
  <c r="H14" i="11"/>
  <c r="O10" i="11"/>
  <c r="N330" i="11"/>
  <c r="I122" i="11"/>
  <c r="I114" i="11" s="1"/>
  <c r="E329" i="11"/>
  <c r="F9" i="11"/>
  <c r="L121" i="11"/>
  <c r="L113" i="11" s="1"/>
  <c r="H116" i="11"/>
  <c r="H12" i="11"/>
  <c r="K316" i="11"/>
  <c r="F122" i="11"/>
  <c r="F114" i="11" s="1"/>
  <c r="H343" i="11"/>
  <c r="I329" i="11"/>
  <c r="H329" i="11" s="1"/>
  <c r="H122" i="11"/>
  <c r="L10" i="11"/>
  <c r="K10" i="11" s="1"/>
  <c r="E122" i="11"/>
  <c r="H113" i="11" l="1"/>
  <c r="N113" i="11"/>
  <c r="O9" i="11"/>
  <c r="N316" i="11"/>
  <c r="P9" i="11"/>
  <c r="N114" i="11"/>
  <c r="E113" i="11"/>
  <c r="G9" i="11"/>
  <c r="E9" i="11" s="1"/>
  <c r="I9" i="11"/>
  <c r="K113" i="11"/>
  <c r="L9" i="11"/>
  <c r="E114" i="11"/>
  <c r="F10" i="11"/>
  <c r="E10" i="11" s="1"/>
  <c r="N10" i="11"/>
  <c r="H114" i="11"/>
  <c r="I10" i="11"/>
  <c r="H10" i="11" s="1"/>
  <c r="N9" i="11" l="1"/>
  <c r="K9" i="11"/>
  <c r="H9" i="11"/>
</calcChain>
</file>

<file path=xl/sharedStrings.xml><?xml version="1.0" encoding="utf-8"?>
<sst xmlns="http://schemas.openxmlformats.org/spreadsheetml/2006/main" count="572" uniqueCount="414">
  <si>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</si>
  <si>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</si>
  <si>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</si>
  <si>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1.1</t>
  </si>
  <si>
    <t>1.2</t>
  </si>
  <si>
    <t>1.3</t>
  </si>
  <si>
    <t>სულ</t>
  </si>
  <si>
    <t>მ.შ. სახელმწიფო ბიუჯეტი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</si>
  <si>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</si>
  <si>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</si>
  <si>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</si>
  <si>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</si>
  <si>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</si>
  <si>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</si>
  <si>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</si>
  <si>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</si>
  <si>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</si>
  <si>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</si>
  <si>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5.1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</si>
  <si>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</si>
  <si>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</si>
  <si>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</si>
  <si>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</si>
  <si>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</si>
  <si>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</si>
  <si>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</si>
  <si>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</si>
  <si>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</si>
  <si>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</si>
  <si>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6.1</t>
  </si>
  <si>
    <t>მოსახლეობის სოციალური დაცვა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</si>
  <si>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</si>
  <si>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</si>
  <si>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</si>
  <si>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</si>
  <si>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</si>
  <si>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</si>
  <si>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</si>
  <si>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</si>
  <si>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</si>
  <si>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</si>
  <si>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</si>
  <si>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</si>
  <si>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</si>
  <si>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</si>
  <si>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</si>
  <si>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</si>
  <si>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2.1.2</t>
  </si>
  <si>
    <t>2.1.1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</si>
  <si>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</si>
  <si>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</si>
  <si>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</si>
  <si>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</si>
  <si>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</si>
  <si>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</si>
  <si>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</si>
  <si>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</si>
  <si>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</si>
  <si>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</si>
  <si>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</si>
  <si>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</si>
  <si>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</si>
  <si>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</si>
  <si>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</si>
  <si>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</si>
  <si>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</si>
  <si>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</si>
  <si>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</si>
  <si>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</si>
  <si>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</si>
  <si>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</si>
  <si>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დაავადებათა ადრეული გამოვლენა და სკრინინგი</t>
  </si>
  <si>
    <t xml:space="preserve">იმუნიზაცია </t>
  </si>
  <si>
    <t>ეპიდზედამხედველობა</t>
  </si>
  <si>
    <t>უსაფრთხო სისხლი</t>
  </si>
  <si>
    <t>ტუბერკულოზის მართვა</t>
  </si>
  <si>
    <t>აივ ინფექცია/შიდსის მართვა</t>
  </si>
  <si>
    <t>დედათა და ბავშვთა ჯანმრთელობა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</si>
  <si>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</si>
  <si>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</si>
  <si>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</si>
  <si>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</si>
  <si>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</si>
  <si>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</si>
  <si>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</si>
  <si>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</si>
  <si>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</si>
  <si>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</si>
  <si>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რეფერალური მომსახურება</t>
  </si>
  <si>
    <t>დიპლომისშემდგომი სამედიცინო განათლების პროგრამა</t>
  </si>
  <si>
    <t>სამედიცინო დაწესებულებათა რეაბილიტაცია და აღჭურვა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</si>
  <si>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</si>
  <si>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</si>
  <si>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</si>
  <si>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</si>
  <si>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</si>
  <si>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2020 წელი</t>
  </si>
  <si>
    <t>1</t>
  </si>
  <si>
    <t>სოციალური შეღავათები მაღალმთიან დასახლებაში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</si>
  <si>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</si>
  <si>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</si>
  <si>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</si>
  <si>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2021 წელი</t>
  </si>
  <si>
    <t>შტატგარეშე მომუშავეთა რიცხოვნობა</t>
  </si>
  <si>
    <t>სპეციფიკური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</si>
  <si>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3.2.1.1</t>
  </si>
  <si>
    <t>კიბოს სკრინინგის კომპონენტი</t>
  </si>
  <si>
    <t>3.2.1.2</t>
  </si>
  <si>
    <t>3.2.1.3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</si>
  <si>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</si>
  <si>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3.2.1.4</t>
  </si>
  <si>
    <t>ეპილეფსიის დიაგნოსტიკა და ზედამხედველობა</t>
  </si>
  <si>
    <t>3.2.2.1</t>
  </si>
  <si>
    <t>ვაქცინებისა და ასაცრელი მასალების შესყიდვა</t>
  </si>
  <si>
    <t>3.2.2.2</t>
  </si>
  <si>
    <t>სპეციფიკური შრატებისა და ვაქცინების შესყიდვა</t>
  </si>
  <si>
    <t>3.2.2.3</t>
  </si>
  <si>
    <t>3.2.2.4</t>
  </si>
  <si>
    <t>აცრა-ვიზიტისა და ექიმის კონსულტაციის მომსახურება</t>
  </si>
  <si>
    <t>3.2.2.5</t>
  </si>
  <si>
    <t>გრიპის საწინააღმდეგო ვაქცინის შესყიდვა</t>
  </si>
  <si>
    <t>3.2.3.1</t>
  </si>
  <si>
    <t>3.2.3.2</t>
  </si>
  <si>
    <t>3.2.3.3</t>
  </si>
  <si>
    <t>ნოზოკომიური ინფექციების ეპიდზედამხედველობა</t>
  </si>
  <si>
    <t>3.2.3.4</t>
  </si>
  <si>
    <t>ვირუსული დიარეების კვლევა</t>
  </si>
  <si>
    <t>3.2.3.5</t>
  </si>
  <si>
    <t>3.2.4.1</t>
  </si>
  <si>
    <t>3.2.4.2</t>
  </si>
  <si>
    <t>3.2.6.1</t>
  </si>
  <si>
    <t>3.2.7.1</t>
  </si>
  <si>
    <t>3.2.7.2</t>
  </si>
  <si>
    <t>3.2.7.3</t>
  </si>
  <si>
    <t>სტაციონარული მომსახურება</t>
  </si>
  <si>
    <t>3.2.7.4</t>
  </si>
  <si>
    <t>3.2.7.5</t>
  </si>
  <si>
    <t>ტუბერკულოზის პროგრამის რეგიონალური მართვა და მონიტორინგი</t>
  </si>
  <si>
    <t>3.2.8.1</t>
  </si>
  <si>
    <t>3.2.8.2</t>
  </si>
  <si>
    <t>აივ-ინფექცია/შიდსით დაავადებულთა ამბულატორიული მომსახურებით უზრუნველყოფა</t>
  </si>
  <si>
    <t>3.2.8.3</t>
  </si>
  <si>
    <t>აივ-ინფექცია/შიდსით დაავადებულთა სტაციონარული მომსახურებით უზრუნველყოფა</t>
  </si>
  <si>
    <t>3.2.8.4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</si>
  <si>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</si>
  <si>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</si>
  <si>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</si>
  <si>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3.2.10.1</t>
  </si>
  <si>
    <t>3.2.10.2</t>
  </si>
  <si>
    <t>3.2.10.3</t>
  </si>
  <si>
    <t>ჩამანაცვლებელი ფარმაცევტული პროდუქტის შესყიდვა</t>
  </si>
  <si>
    <t>3.2.10.4</t>
  </si>
  <si>
    <t>ჩამანაცვლებელი ფარმაცევტული პროდუქტის ტრანსპორტირება, შენახვა და გაცემა</t>
  </si>
  <si>
    <t>3.2.10.5</t>
  </si>
  <si>
    <t>ეფექტურობის შეფასების კომპონენტი</t>
  </si>
  <si>
    <t>3.2.10.6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</si>
  <si>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</si>
  <si>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3.2.11.1</t>
  </si>
  <si>
    <t>თამბაქოს მოხმარების კონტროლის გაძლიერება</t>
  </si>
  <si>
    <t>3.2.11.2</t>
  </si>
  <si>
    <t>3.2.11.3</t>
  </si>
  <si>
    <t>ფიზიკური აქტივობის ხელშეწყობა</t>
  </si>
  <si>
    <t>3.2.11.4</t>
  </si>
  <si>
    <t>C ჰეპატიტის პრევენცია და მოსახლეობის განათლების ხელშეწყობა</t>
  </si>
  <si>
    <t>3.3.1.1</t>
  </si>
  <si>
    <t>3.3.1.2</t>
  </si>
  <si>
    <t>ფსიქოსოციალური რეაბილიტაცია</t>
  </si>
  <si>
    <t>3.3.1.3</t>
  </si>
  <si>
    <t>ბავშვთა ფსიქიკური ჯანმრთელობა</t>
  </si>
  <si>
    <t>3.3.1.4</t>
  </si>
  <si>
    <t>3.3.1.5</t>
  </si>
  <si>
    <t>თემზე დაფუძნებული მობილური გუნდის მომსახურება</t>
  </si>
  <si>
    <t>3.3.1.6</t>
  </si>
  <si>
    <t>3.3.1.7</t>
  </si>
  <si>
    <t>3.3.2.1</t>
  </si>
  <si>
    <t>შაქრიანი დიაბეტით დაავადებულ ბავშვთა მომსახურება</t>
  </si>
  <si>
    <t>3.3.2.2</t>
  </si>
  <si>
    <t>სპეციალიზებული ამბულატორიული დახმარება</t>
  </si>
  <si>
    <t>3.3.2.3</t>
  </si>
  <si>
    <t>შაქრიანი დიაბეტით დაავადებულ პაციენტთა მედიკამენტებით უზრუნველყოფა</t>
  </si>
  <si>
    <t>3.3.2.4</t>
  </si>
  <si>
    <t>უშაქრო დიაბეტით დაავადებულთა მედიკამენტებით უზრუნველყოფა</t>
  </si>
  <si>
    <t>3.3.2.5</t>
  </si>
  <si>
    <t>სპეციალურ სამკურნალო საშუალებათა ტრანსპორტირების, შენახვისა და გაცემის ხარჯები</t>
  </si>
  <si>
    <t>3.3.3.1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</si>
  <si>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</si>
  <si>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3.3.4.1</t>
  </si>
  <si>
    <t>ჰემოდიალიზით უზრუნველყოფა</t>
  </si>
  <si>
    <t>3.3.4.2</t>
  </si>
  <si>
    <t>პერიტონეული დიალიზით უზრუნველყოფა</t>
  </si>
  <si>
    <t>3.3.4.3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</si>
  <si>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</si>
  <si>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3.3.4.4</t>
  </si>
  <si>
    <t>თირკმლის ტრანსპლანტაცია</t>
  </si>
  <si>
    <t>3.3.4.5</t>
  </si>
  <si>
    <t>ორგანოგადანერგილთა იმუნოსუპრესული მედიკამენტებით უზრუნველყოფა</t>
  </si>
  <si>
    <t>3.3.4.6</t>
  </si>
  <si>
    <t>სამკურნალო საშუალებათა ტრანსპორტირება, შენახვა და გაცემა</t>
  </si>
  <si>
    <t>3.3.5.1</t>
  </si>
  <si>
    <t>ინკურაბელურ პაციენტთა ამბულატორიული პალიატიური მზრუნველობა</t>
  </si>
  <si>
    <t>3.3.5.2</t>
  </si>
  <si>
    <t>3.3.5.3</t>
  </si>
  <si>
    <t>3.3.6.1</t>
  </si>
  <si>
    <t>იშვიათი დაავადებების მქონე  18 წლამდე ასაკის ბავშვთა ამბულატორიული მომსახურება</t>
  </si>
  <si>
    <t>3.3.6.2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</si>
  <si>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</si>
  <si>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3.3.6.3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</si>
  <si>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</si>
  <si>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3.3.6.4</t>
  </si>
  <si>
    <t>3.3.7.1</t>
  </si>
  <si>
    <t>3.3.7.2</t>
  </si>
  <si>
    <t>3.3.9.1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</si>
  <si>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</si>
  <si>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3.3.9.3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</si>
  <si>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</si>
  <si>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3.3.10.1</t>
  </si>
  <si>
    <t>3.3.10.2</t>
  </si>
  <si>
    <t>3.4.1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</si>
  <si>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</si>
  <si>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</si>
  <si>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შტატით გათვალისწინებული</t>
  </si>
  <si>
    <t>სახელმწიფო ზრუნვის, ადამიანით ვაჭრობის (ტრეფიკინგის) მსხვერპლთა დაცვა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</si>
  <si>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</si>
  <si>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სახელმწიფო ზრუნვის, ადამიანით ვაჭრობის (ტრეფიკინგის) მსხვერპლთა დაცვის და დახმარების უზრუნველყოფა</t>
  </si>
  <si>
    <t>,,ცივი ჯაჭვის“ მოწყობილობების/ინვენტარის შესყიდვა და მონტაჟი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</si>
  <si>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</t>
  </si>
  <si>
    <t xml:space="preserve">მალარიისა და სხვა ტრანსმისიური (დენგე, ზიკა, ჩიკუნგუნია, ყირიმ-კონგო, ლეიშმანიოზი და სხვა) დაავადებების პრევენციისა და კონტროლის გაუმჯობესება </t>
  </si>
  <si>
    <t>დონორული სისხლის კვლევა В და С ჰეპატიტზე, აივ-ინფექციასა/ შიდსა და სიფილისზე</t>
  </si>
  <si>
    <t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</si>
  <si>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ანტენატალური მეთვალყურეობა, მათ შორის: (სამედიცინო მომსახურება სიფილისზე ეჭვის შემთხვევაში)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</si>
  <si>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 (მ.შ ფსიქო-სოციალური რეაბილიტაციის უზრუნველყოფა)</t>
  </si>
  <si>
    <t>3.2.10.7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</si>
  <si>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</si>
  <si>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</si>
  <si>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ფსიქიკური აშლილობის მქონე მოზრდილთა ფსიქიატრიული სტაციონარული მომსახურება</t>
  </si>
  <si>
    <t>3.3.1.8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</si>
  <si>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</si>
  <si>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</si>
  <si>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ადრეული განვითარების ხელშეწყობა</t>
  </si>
  <si>
    <t xml:space="preserve">ბავშვთა რეაბილიტაცია/აბილიტაცია 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</si>
  <si>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</si>
  <si>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</si>
  <si>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</si>
  <si>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</si>
  <si>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</si>
  <si>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</si>
  <si>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</si>
  <si>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</si>
  <si>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</si>
  <si>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</si>
  <si>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მძიმე და ღრმა შეზღუდული შესაძლებლობის მქონე ბავშვთა სპეციალიზებული საოჯახო ტიპის მომსახურება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</si>
  <si>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განათლება,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</t>
  </si>
  <si>
    <t>2022 წელი</t>
  </si>
  <si>
    <t>დაფინანსება</t>
  </si>
  <si>
    <t>3.2.5.1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</si>
  <si>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</si>
  <si>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3.2.5.2</t>
  </si>
  <si>
    <t xml:space="preserve">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</t>
  </si>
  <si>
    <t>3.2.8.5</t>
  </si>
  <si>
    <t>3.2.8.6</t>
  </si>
  <si>
    <r>
      <t xml:space="preserve">კრიზისულ მდგომარეობაში მყოფი ბავშვიანი ოჯახების </t>
    </r>
    <r>
      <rPr>
        <sz val="11"/>
        <color rgb="FFFF0000"/>
        <rFont val="Sylfaen"/>
        <family val="1"/>
        <charset val="204"/>
      </rPr>
      <t xml:space="preserve"> </t>
    </r>
    <r>
      <rPr>
        <sz val="11"/>
        <rFont val="Sylfaen"/>
        <family val="1"/>
      </rPr>
      <t>დახმარება</t>
    </r>
  </si>
  <si>
    <t xml:space="preserve"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</si>
  <si>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1.4</t>
  </si>
  <si>
    <t>სარეინტეგრაციო დახმარება საქართველოში დაბრუნებული მიგრანტებისათვის</t>
  </si>
  <si>
    <t>დევნილთა და ეკომიგრანტთა პოლიტიკის შემუშავება და მართვა</t>
  </si>
  <si>
    <t>ეკომიგრანტთა მიგრაციის მართვა</t>
  </si>
  <si>
    <t>7.1</t>
  </si>
  <si>
    <t xml:space="preserve">საქართველოს ოკუპირებული ტერიტორიებიდან დევნილთა, შრომის, ჯანმრთლობისა და სოციალური დაცვის სამინისტროს ცენტრალური აპარატი </t>
  </si>
  <si>
    <t>იძულებით გადაადგილებულ პირთა და მიგრანტთა ხელშეწყობა</t>
  </si>
  <si>
    <t xml:space="preserve">იძულებით გადაადგილებულ პირთა განსახლების, სოციალური და საცხოვრებელი პირობების შექმნა </t>
  </si>
  <si>
    <r>
      <rPr>
        <b/>
        <sz val="12"/>
        <color theme="1"/>
        <rFont val="Calibri"/>
        <family val="2"/>
        <charset val="204"/>
        <scheme val="minor"/>
      </rPr>
      <t xml:space="preserve">განსახლების ადგილებში </t>
    </r>
    <r>
      <rPr>
        <b/>
        <sz val="12"/>
        <color theme="1"/>
        <rFont val="Calibri"/>
        <family val="2"/>
        <scheme val="minor"/>
      </rPr>
      <t>დევნილთა შენახვა და მათი საცხოვრებელი პირობების გაუმჯობესება</t>
    </r>
  </si>
  <si>
    <t xml:space="preserve"> 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</si>
  <si>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27 00</t>
  </si>
  <si>
    <t>27 01</t>
  </si>
  <si>
    <t>27 01 01</t>
  </si>
  <si>
    <t>27 01 02</t>
  </si>
  <si>
    <t>სამკურნალო საშუალებების ხარისხის სახელმწიფო კონტროლი</t>
  </si>
  <si>
    <t>27 01 03</t>
  </si>
  <si>
    <t>27 01 04</t>
  </si>
  <si>
    <t>27 01 05</t>
  </si>
  <si>
    <t>27 02 05</t>
  </si>
  <si>
    <t>27 01 06</t>
  </si>
  <si>
    <t>27 01 07</t>
  </si>
  <si>
    <t>27 02</t>
  </si>
  <si>
    <t>27 02 01</t>
  </si>
  <si>
    <t>27 02 02</t>
  </si>
  <si>
    <t>27 02 03</t>
  </si>
  <si>
    <t>27 02 04</t>
  </si>
  <si>
    <t>27 03</t>
  </si>
  <si>
    <t>27 03 01</t>
  </si>
  <si>
    <t>27 03 02</t>
  </si>
  <si>
    <t>27 03 02 01</t>
  </si>
  <si>
    <t>3.2.1.5</t>
  </si>
  <si>
    <t>3.2.1.6</t>
  </si>
  <si>
    <t>3.2.1.7</t>
  </si>
  <si>
    <t xml:space="preserve">პრევენციული ღონისძიებების პოპულარიზაცია და საინფორმაციო მხარდაჭერა </t>
  </si>
  <si>
    <t>27 03 02 02</t>
  </si>
  <si>
    <t>27 03 02 03</t>
  </si>
  <si>
    <t>27 03 02 04</t>
  </si>
  <si>
    <t xml:space="preserve">ხარისხის გარე კონტროლის და მონიტორინგის უზრუნველყოფა </t>
  </si>
  <si>
    <t>3.2.4.4</t>
  </si>
  <si>
    <t xml:space="preserve">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(მ.შ. „უანგარო დონორთა მსოფლიო დღესთან" დაკავშირებული ღონისძიებების მხარდაჭერა) </t>
  </si>
  <si>
    <t xml:space="preserve">სისხლის დონორთა ერთიანი ელექტრონული ბაზის ადმინისტრირება </t>
  </si>
  <si>
    <t>27 03 02 05</t>
  </si>
  <si>
    <t>27 03 02 06</t>
  </si>
  <si>
    <t>3.2.6.2</t>
  </si>
  <si>
    <t>3.2.6.3</t>
  </si>
  <si>
    <t>3.2.6.4</t>
  </si>
  <si>
    <t>3.2.6.5</t>
  </si>
  <si>
    <t>3.2.6.6</t>
  </si>
  <si>
    <t>3.2.6.7</t>
  </si>
  <si>
    <t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– 12 500 ლარი თვეში)</t>
  </si>
  <si>
    <t>27 03 02 07</t>
  </si>
  <si>
    <t>27 03 02 08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</si>
  <si>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</si>
  <si>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>27 03 02 09</t>
  </si>
  <si>
    <t>3.2.09.1</t>
  </si>
  <si>
    <t>3.2.09.2</t>
  </si>
  <si>
    <t>3.2.09.3</t>
  </si>
  <si>
    <t>3.2.09.4</t>
  </si>
  <si>
    <t>3.2.09.5</t>
  </si>
  <si>
    <t>3.2.09.6</t>
  </si>
  <si>
    <t>3.2.09.7</t>
  </si>
  <si>
    <t>27 03 02 10</t>
  </si>
  <si>
    <t xml:space="preserve">ფსიქიკური ჯანმრთელობის ხელშეწყობა  </t>
  </si>
  <si>
    <t xml:space="preserve">ნივთიერებადამოკიდებულების და აზარტულ თამაშებზე დამოკიდებულების პრევენცია </t>
  </si>
  <si>
    <t>3.2.10.8</t>
  </si>
  <si>
    <t>3.2.10.9</t>
  </si>
  <si>
    <t xml:space="preserve">გარემო და ჯანმრთელობა </t>
  </si>
  <si>
    <t xml:space="preserve">ჯანმრთელობის ხელშეწყობის პოპულარიზაცია და გაძლიერება (მათ შორის, მასმედიასთან ურთიერთობა, სატელეკომუნიკაციო და/ან საეთერო დროის (მ.შ. სამედიცინო პროფილის) შესყიდვა ჯანმრთელობასთან დაკავშირებულ სხვადასხვა თემაზე) </t>
  </si>
  <si>
    <t xml:space="preserve">სკრინინგული კვლევის კომპონენტი </t>
  </si>
  <si>
    <t>დიაგნოსტიკის კომპონენტი</t>
  </si>
  <si>
    <t xml:space="preserve">მკურნალობის კომპონენტი </t>
  </si>
  <si>
    <t xml:space="preserve">მედიკამენტების ლოჯისტიკის კომპონენტი </t>
  </si>
  <si>
    <t>27 03 02 11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</si>
  <si>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</si>
  <si>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</si>
  <si>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</si>
  <si>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</si>
  <si>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</si>
  <si>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</si>
  <si>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</si>
  <si>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</si>
  <si>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27 03 03 08</t>
  </si>
  <si>
    <t>27 03 03 09</t>
  </si>
  <si>
    <t>თავდაცვის ძალებში გასაწვევ მოქალაქეთა სამედიცინო შემოწმება</t>
  </si>
  <si>
    <t>თავდაცვის ძალებში გასაწვევ პირთა ამბულატორიული შემოწმების კომპონენტი</t>
  </si>
  <si>
    <t>თავდაცვის ძალებში გასაწვევ პირთა დამატებითი გამოკვლევის კომპონენტი</t>
  </si>
  <si>
    <t>27 03 04</t>
  </si>
  <si>
    <t>27 04</t>
  </si>
  <si>
    <t>27 05</t>
  </si>
  <si>
    <t>27 06</t>
  </si>
  <si>
    <t>27 06 01</t>
  </si>
  <si>
    <t>27 06 02</t>
  </si>
  <si>
    <t>27 06 03</t>
  </si>
  <si>
    <t>მ.შ. სოფლის განვითარების 2018-2020 წლების სამოქმედო გეგმის (RDAP 2018-2020) აქტივობა 2.2.27</t>
  </si>
  <si>
    <t>მ.შ. სოფლის განვითარების 2018-2020 წლების სამოქმედო გეგმის (RDAP 2018-2020) აქტივობა 2.1.5</t>
  </si>
  <si>
    <t>ეკომიგრანტებისათვის საცხოვრებელი პირობების შექმნა</t>
  </si>
  <si>
    <t>6.2.</t>
  </si>
  <si>
    <t>მ.შ. სოფლის განვითარების 2018-2020 წლების სამოქმედო გეგმის (RDAP 2018-2020) აქტივობა 2.2.21</t>
  </si>
  <si>
    <t>მ.შ. სოფლის განვითარების 2018-2020 წლების სამოქმედო გეგმის (RDAP 2018-2020) აქტივობა 2.2.20</t>
  </si>
  <si>
    <t>2023 წელი</t>
  </si>
  <si>
    <t>2020-2023 წლების საშუალოვადიანი ბიუჯეტი</t>
  </si>
  <si>
    <t>27 01 08</t>
  </si>
  <si>
    <t>8.1</t>
  </si>
  <si>
    <t>27 06 05</t>
  </si>
  <si>
    <t>3.2.2.6</t>
  </si>
  <si>
    <t>3.2.2.7</t>
  </si>
  <si>
    <t>3.2.4.5</t>
  </si>
  <si>
    <t>ფილტვის ქრონიკული დაავადებების რეაბილიტაციის კომპონენტი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</si>
  <si>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</si>
  <si>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</si>
  <si>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შრომის ინსპექტირების სახელმწიფო პროგრამა</t>
  </si>
  <si>
    <t>დანართი №3.2</t>
  </si>
  <si>
    <t>ბავშვთა სისხლში ტყვიის შემცველობის ბიომონიტორინგი</t>
  </si>
  <si>
    <t>3.3.9.2</t>
  </si>
  <si>
    <t>დევნილთა, ეკომიგრანტთა და საარსებო წყაროებით უზრუნველყოფა</t>
  </si>
  <si>
    <t>დასაქმების ხელშეწყობის მომსახურებათა მართვა</t>
  </si>
  <si>
    <t>იძულებით გადაადგილებულ პირთა – დევნილთა და სტიქიური მოვლენების შედეგად დაზარალებულ და გადაადგილებას დაქვემდებარებულ პირთა  მიმართ სახელმწიფო პოლიტიკის განხორციელება და მათთვის სოციალურ-ეკონომიკური პირობების გაუმჯობესების ხელშეწყობა, მათ შორის, საარსებო წყაროების შექმნის გზით</t>
  </si>
  <si>
    <t>მოსახლეობის შრომისა და დასაქმების ხელშეწყობა</t>
  </si>
  <si>
    <t>პოსტექსპოზიციური ანტირაბიული პროფილაქტიკისათვის ანტირაბიული სამკურნალო საშუალებებით უზრუნველყოფა</t>
  </si>
  <si>
    <t>საინფორმაციო-საგანმანათლებლო ღონისძიებები (მ.შ. იმუნიზაციისა და მარაგების მართვის ერთიანი ელექტრონული სისტემების მართვა და ადმინისტრირება)</t>
  </si>
  <si>
    <t>B და C ჰეპატიტებზე ეპიდზედამხედველობა</t>
  </si>
  <si>
    <t>3.2.3.6</t>
  </si>
  <si>
    <t>ხარისხის გარე კონტროლის და მონიტორინგის უზრუნველყოფა, მათ შორის NAT (ნუკლეინის მჟავას ტესტირების) მეთოდოლოგიაზე დაყრდნობით დონორთა სისხლის ცენტრალიზებული კვლევის პილოტური პროქტი</t>
  </si>
  <si>
    <t>ტუბერკულოზის სამკურნალო პირველი და მეორე რიგის (სრული ღირებულების არა უმეტეს 80%) მედიკამენტების შესყიდვა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</si>
  <si>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ფულადი წახალისების დაფინანსება </t>
  </si>
  <si>
    <t>აივ-ინფექცია/შიდსზე ნებაყოფლობითი კონსულტირება და ტესტირება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</si>
  <si>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80%-ისა) მედიკამენტების შესყიდვა </t>
  </si>
  <si>
    <t>3.2.7.6</t>
  </si>
  <si>
    <t xml:space="preserve">სქესობრივი გზით გადამდები ინფექციების დიაგნოსტიკა და მკურნალობა აივ ინფექცია/შიდსის მაღალი რისკის პირებში </t>
  </si>
  <si>
    <t>3.3.1.9</t>
  </si>
  <si>
    <t>საცხოვრისების განვითარება</t>
  </si>
  <si>
    <t xml:space="preserve">ინკურაბელურ პაციენტთა სტაციონარული პალიატიური მზრუნველობა და სიმპტომური მკურნალობა </t>
  </si>
  <si>
    <t>ინკურაბელურ პაციენტთა მედიკამენტებით უზრუნველყოფა, მათ შორის: ინკურაბელურ პაციენტთა მედიკამენტებით უზრუნველყოფა, სპეციალურ სამკურნალო საშუალებათა ტრანსპორტირების, შენახვისა და გაცემის ხარჯები</t>
  </si>
  <si>
    <t xml:space="preserve">იშვიათი დაავადებების მქონე პაციენტების სპეციფიკური მედიკამენტებით უზრუნველყოფა, მ.შ:  სპეციალურ სამკურნალო საშუალებათა ტრანსპორტირების, შენახვისა და გაცემის ხარჯები </t>
  </si>
  <si>
    <t>პირველადი და გადაუდებელი სამედიცინო დახმარების უზრუნველყოფა</t>
  </si>
  <si>
    <t>სამედიცინო დაწესებულებათა მშენებლობა, რეაბილიტაცია, აღჭურვა და  ფუნქციონირების ხელშეწყობა</t>
  </si>
  <si>
    <t>27 06 04</t>
  </si>
  <si>
    <t>საერთაშორისო დაცვის  მქონე პირთა ინტეგრაციის ხელშეყობა</t>
  </si>
  <si>
    <t>საარსებო წყაროებით უზრუნველყოფის პროგრამა</t>
  </si>
  <si>
    <t xml:space="preserve">პირველადი და გადაუდებელი სამედიცინო დახმარების უზრუნველყოფის ქვეპროგრამა </t>
  </si>
  <si>
    <t xml:space="preserve"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 </t>
  </si>
  <si>
    <t>6.3</t>
  </si>
  <si>
    <t>დღენაკლულთა რეტინოპათიის სკრინინგი</t>
  </si>
  <si>
    <t>საინფორმაციო რეგისტრებისა და ელექტრონული მოდულების განვითარება</t>
  </si>
  <si>
    <t xml:space="preserve">გრიპზე,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3800 ლარისა) </t>
  </si>
  <si>
    <t>3.2.4.3</t>
  </si>
  <si>
    <t>ლაბორატორიული კონტროლი და ნახველისა და სხვა საკვლევი მასალის ლოჯისტიკა, მ.შ.: (სს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შესყიდვა)</t>
  </si>
  <si>
    <t>პილოტი-აივ ინფექცია/შიდსის პრევენცია ნარკოტიკების ინექციურ მომხმარებლებში (ნიმ) (2020 წლის 1 ივლისიდან)</t>
  </si>
  <si>
    <t>მედიკამენტებითა უზრუნველყოფა, მათ შორის:სამკურნალო საშუალებების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</t>
  </si>
  <si>
    <t xml:space="preserve">სტაციონარული დეტოქსიკაცია და პირველადი რეაბილიტაცია ოპიოიდების, სტიმულატორებისა და სხვა ფსიქოაქტიური ნივთიერებების მოხმარებით გამოწვეული ფსიქიკური და ქცევითი აშლილობების დროს </t>
  </si>
  <si>
    <t>№2 და №8 პენიტენციურ დაწესებულებებში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</si>
  <si>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მ.შ. სოფლის განვითარების 2018-2020 წლების სამოქმედო გეგმის (RDAP 2018-2020) აქტივობა 2.2.22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</si>
</sst>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5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name val="Sylfaen"/>
      <family val="1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sz val="11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name val="Arial"/>
      <family val="2"/>
    </font>
    <font>
      <b/>
      <sz val="15"/>
      <name val="Sylfaen"/>
      <family val="1"/>
    </font>
    <font>
      <sz val="11"/>
      <name val="Arial"/>
      <family val="2"/>
    </font>
    <font>
      <b/>
      <sz val="16"/>
      <name val="Sylfaen"/>
      <family val="1"/>
    </font>
    <font>
      <b/>
      <sz val="16"/>
      <name val="Calibri"/>
      <family val="2"/>
      <scheme val="minor"/>
    </font>
    <font>
      <b/>
      <sz val="16"/>
      <name val="Arial"/>
      <family val="2"/>
    </font>
    <font>
      <b/>
      <i/>
      <sz val="12"/>
      <name val="Sylfaen"/>
      <family val="1"/>
    </font>
    <font>
      <sz val="15"/>
      <name val="Sylfaen"/>
      <family val="1"/>
    </font>
    <font>
      <sz val="15"/>
      <name val="Calibri"/>
      <family val="2"/>
      <scheme val="minor"/>
    </font>
    <font>
      <sz val="12"/>
      <name val="Sylfaen"/>
      <family val="1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Sylfaen"/>
      <family val="1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11"/>
      <color theme="1"/>
      <name val="Sylfaen"/>
      <family val="1"/>
    </font>
    <font>
      <sz val="11"/>
      <color rgb="FFFF0000"/>
      <name val="Sylfaen"/>
      <family val="1"/>
      <charset val="204"/>
    </font>
    <font>
      <b/>
      <sz val="11"/>
      <color rgb="FFFF0000"/>
      <name val="Sylfae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Sylfae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/>
      <top/>
      <bottom/>
      <diagonal/>
    </border>
  </borders>
  <cellStyleXfs count="13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7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01">
    <xf numFmtId="0" fontId="0" fillId="0" borderId="0" xfId="0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5" fontId="6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vertical="center" wrapText="1"/>
    </xf>
    <xf numFmtId="165" fontId="24" fillId="4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5" fontId="29" fillId="2" borderId="1" xfId="0" applyNumberFormat="1" applyFont="1" applyFill="1" applyBorder="1" applyAlignment="1">
      <alignment horizontal="center" vertical="center" wrapText="1"/>
    </xf>
    <xf numFmtId="165" fontId="36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165" fontId="16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6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165" fontId="23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165" fontId="37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165" fontId="40" fillId="2" borderId="1" xfId="0" applyNumberFormat="1" applyFont="1" applyFill="1" applyBorder="1" applyAlignment="1">
      <alignment horizontal="center" vertical="center" wrapText="1"/>
    </xf>
    <xf numFmtId="165" fontId="24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165" fontId="20" fillId="3" borderId="1" xfId="0" applyNumberFormat="1" applyFont="1" applyFill="1" applyBorder="1" applyAlignment="1">
      <alignment horizontal="center" vertical="center" wrapText="1"/>
    </xf>
    <xf numFmtId="165" fontId="35" fillId="3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165" fontId="20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/>
    <xf numFmtId="165" fontId="44" fillId="2" borderId="0" xfId="0" applyNumberFormat="1" applyFont="1" applyFill="1" applyAlignment="1">
      <alignment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165" fontId="45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46" fillId="2" borderId="1" xfId="0" applyNumberFormat="1" applyFont="1" applyFill="1" applyBorder="1" applyAlignment="1">
      <alignment horizontal="center" vertical="center" wrapText="1"/>
    </xf>
    <xf numFmtId="165" fontId="47" fillId="3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65" fontId="49" fillId="2" borderId="1" xfId="0" applyNumberFormat="1" applyFont="1" applyFill="1" applyBorder="1" applyAlignment="1">
      <alignment horizontal="center" vertical="center" wrapText="1"/>
    </xf>
    <xf numFmtId="165" fontId="4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5" fontId="53" fillId="2" borderId="1" xfId="0" applyNumberFormat="1" applyFont="1" applyFill="1" applyBorder="1" applyAlignment="1">
      <alignment horizontal="center" vertical="center" wrapText="1"/>
    </xf>
    <xf numFmtId="165" fontId="54" fillId="2" borderId="1" xfId="0" applyNumberFormat="1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vertical="center" wrapText="1"/>
    </xf>
    <xf numFmtId="165" fontId="52" fillId="2" borderId="1" xfId="0" applyNumberFormat="1" applyFont="1" applyFill="1" applyBorder="1" applyAlignment="1">
      <alignment horizontal="center" vertical="center" wrapText="1"/>
    </xf>
    <xf numFmtId="165" fontId="51" fillId="2" borderId="1" xfId="0" applyNumberFormat="1" applyFont="1" applyFill="1" applyBorder="1" applyAlignment="1">
      <alignment horizontal="center" vertical="center" wrapText="1"/>
    </xf>
    <xf numFmtId="165" fontId="55" fillId="2" borderId="1" xfId="0" applyNumberFormat="1" applyFont="1" applyFill="1" applyBorder="1" applyAlignment="1">
      <alignment horizontal="center" vertical="center" wrapText="1"/>
    </xf>
    <xf numFmtId="165" fontId="48" fillId="2" borderId="1" xfId="0" applyNumberFormat="1" applyFont="1" applyFill="1" applyBorder="1" applyAlignment="1">
      <alignment horizontal="center" vertical="center" wrapText="1"/>
    </xf>
    <xf numFmtId="165" fontId="56" fillId="2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3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Normal 6" xfId="11"/>
    <cellStyle name="Normal 7" xfId="12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R360"/>
  <sheetViews>
    <sheetView tabSelected="1" view="pageBreakPreview" topLeftCell="B1" zoomScale="70" zoomScaleNormal="73" zoomScaleSheetLayoutView="70" workbookViewId="0">
      <pane xSplit="3" ySplit="8" topLeftCell="E9" activePane="bottomRight" state="frozen"/>
      <selection activeCell="B1" sqref="B1"/>
      <selection pane="topRight" activeCell="E1" sqref="E1"/>
      <selection pane="bottomLeft" activeCell="B9" sqref="B9"/>
      <selection pane="bottomRight" activeCell="V22" sqref="V22"/>
    </sheetView>
  </sheetViews>
  <sheetFormatPr defaultColWidth="9.140625" defaultRowHeight="15" x14ac:dyDescent="0.25"/>
  <cols>
    <col min="1" max="1" width="4" style="87" hidden="1" customWidth="1"/>
    <col min="2" max="2" width="15.140625" style="2" customWidth="1"/>
    <col min="3" max="3" width="13" style="2" customWidth="1"/>
    <col min="4" max="4" width="55.5703125" style="1" customWidth="1"/>
    <col min="5" max="5" width="15" style="6" customWidth="1"/>
    <col min="6" max="6" width="17.42578125" style="1" bestFit="1" customWidth="1"/>
    <col min="7" max="7" width="17.42578125" style="2" bestFit="1" customWidth="1"/>
    <col min="8" max="8" width="15" style="6" customWidth="1"/>
    <col min="9" max="9" width="19.28515625" style="1" customWidth="1"/>
    <col min="10" max="10" width="17.42578125" style="2" customWidth="1"/>
    <col min="11" max="11" width="15" style="6" customWidth="1"/>
    <col min="12" max="12" width="17.42578125" style="1" customWidth="1"/>
    <col min="13" max="13" width="17.42578125" style="2" customWidth="1"/>
    <col min="14" max="14" width="18.7109375" style="6" customWidth="1"/>
    <col min="15" max="15" width="16.5703125" style="1" customWidth="1"/>
    <col min="16" max="16" width="20" style="1" customWidth="1"/>
    <col min="17" max="16384" width="9.140625" style="1"/>
  </cols>
  <sheetData>
    <row r="2" spans="1:16" ht="18" x14ac:dyDescent="0.25">
      <c r="K2" s="89"/>
      <c r="L2" s="89"/>
      <c r="O2" s="89" t="s">
        <v>373</v>
      </c>
      <c r="P2" s="89"/>
    </row>
    <row r="3" spans="1:16" ht="41.25" customHeight="1" x14ac:dyDescent="0.25">
      <c r="B3" s="90" t="s">
        <v>362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x14ac:dyDescent="0.25">
      <c r="F4" s="3"/>
      <c r="I4" s="3"/>
      <c r="L4" s="3"/>
      <c r="O4" s="3"/>
    </row>
    <row r="5" spans="1:16" ht="18" x14ac:dyDescent="0.25">
      <c r="F5" s="63"/>
      <c r="I5" s="63"/>
      <c r="J5" s="86"/>
      <c r="L5" s="63"/>
      <c r="O5" s="63"/>
    </row>
    <row r="6" spans="1:16" ht="18" customHeight="1" x14ac:dyDescent="0.25">
      <c r="A6" s="93"/>
      <c r="B6" s="94" t="s">
        <v>0</v>
      </c>
      <c r="C6" s="94" t="s">
        <v>1</v>
      </c>
      <c r="D6" s="94" t="s">
        <v>2</v>
      </c>
      <c r="E6" s="97" t="s">
        <v>253</v>
      </c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1:16" ht="18" x14ac:dyDescent="0.25">
      <c r="A7" s="93"/>
      <c r="B7" s="95"/>
      <c r="C7" s="95"/>
      <c r="D7" s="95"/>
      <c r="E7" s="100" t="s">
        <v>96</v>
      </c>
      <c r="F7" s="100"/>
      <c r="G7" s="100"/>
      <c r="H7" s="100" t="s">
        <v>102</v>
      </c>
      <c r="I7" s="100"/>
      <c r="J7" s="100"/>
      <c r="K7" s="100" t="s">
        <v>252</v>
      </c>
      <c r="L7" s="100"/>
      <c r="M7" s="100"/>
      <c r="N7" s="100" t="s">
        <v>361</v>
      </c>
      <c r="O7" s="100"/>
      <c r="P7" s="100"/>
    </row>
    <row r="8" spans="1:16" ht="75" x14ac:dyDescent="0.25">
      <c r="A8" s="93"/>
      <c r="B8" s="96"/>
      <c r="C8" s="96"/>
      <c r="D8" s="96"/>
      <c r="E8" s="14" t="s">
        <v>6</v>
      </c>
      <c r="F8" s="15" t="s">
        <v>7</v>
      </c>
      <c r="G8" s="15" t="s">
        <v>8</v>
      </c>
      <c r="H8" s="14" t="s">
        <v>6</v>
      </c>
      <c r="I8" s="15" t="s">
        <v>7</v>
      </c>
      <c r="J8" s="15" t="s">
        <v>8</v>
      </c>
      <c r="K8" s="14" t="s">
        <v>6</v>
      </c>
      <c r="L8" s="15" t="s">
        <v>7</v>
      </c>
      <c r="M8" s="15" t="s">
        <v>8</v>
      </c>
      <c r="N8" s="14" t="s">
        <v>6</v>
      </c>
      <c r="O8" s="15" t="s">
        <v>7</v>
      </c>
      <c r="P8" s="15" t="s">
        <v>8</v>
      </c>
    </row>
    <row r="9" spans="1:16" s="4" customFormat="1" ht="60.75" x14ac:dyDescent="0.25">
      <c r="A9" s="12"/>
      <c r="B9" s="16" t="s">
        <v>272</v>
      </c>
      <c r="C9" s="17" t="s">
        <v>97</v>
      </c>
      <c r="D9" s="18" t="s">
        <v>12</v>
      </c>
      <c r="E9" s="19">
        <f>F9+G9</f>
        <v>4364200</v>
      </c>
      <c r="F9" s="19">
        <f t="shared" ref="F9:I12" si="0">F13+F63+F113+F316+F321+F329</f>
        <v>4363000</v>
      </c>
      <c r="G9" s="19">
        <f t="shared" si="0"/>
        <v>1200</v>
      </c>
      <c r="H9" s="19">
        <f>I9+J9</f>
        <v>4870586</v>
      </c>
      <c r="I9" s="19">
        <f t="shared" ref="I9:J12" si="1">I13+I63+I113+I316+I321+I329</f>
        <v>4869386</v>
      </c>
      <c r="J9" s="19">
        <f t="shared" si="1"/>
        <v>1200</v>
      </c>
      <c r="K9" s="19">
        <f>L9+M9</f>
        <v>5173086</v>
      </c>
      <c r="L9" s="19">
        <f t="shared" ref="L9:M12" si="2">L13+L63+L113+L316+L321+L329</f>
        <v>5171786</v>
      </c>
      <c r="M9" s="19">
        <f t="shared" si="2"/>
        <v>1300</v>
      </c>
      <c r="N9" s="19">
        <f>O9+P9</f>
        <v>5526738</v>
      </c>
      <c r="O9" s="19">
        <f t="shared" ref="O9:P12" si="3">O13+O63+O113+O316+O321+O329</f>
        <v>5525378</v>
      </c>
      <c r="P9" s="19">
        <f t="shared" si="3"/>
        <v>1360</v>
      </c>
    </row>
    <row r="10" spans="1:16" s="4" customFormat="1" ht="21" x14ac:dyDescent="0.25">
      <c r="A10" s="12"/>
      <c r="B10" s="20"/>
      <c r="C10" s="21"/>
      <c r="D10" s="22" t="s">
        <v>99</v>
      </c>
      <c r="E10" s="23">
        <f t="shared" ref="E10:E42" si="4">SUM(F10:G10)</f>
        <v>4653</v>
      </c>
      <c r="F10" s="24">
        <f t="shared" si="0"/>
        <v>4653</v>
      </c>
      <c r="G10" s="24">
        <f t="shared" si="0"/>
        <v>0</v>
      </c>
      <c r="H10" s="23">
        <f t="shared" ref="H10:H73" si="5">SUM(I10:J10)</f>
        <v>13291</v>
      </c>
      <c r="I10" s="24">
        <f t="shared" si="1"/>
        <v>13291</v>
      </c>
      <c r="J10" s="24">
        <f t="shared" si="1"/>
        <v>0</v>
      </c>
      <c r="K10" s="23">
        <f t="shared" ref="K10:K73" si="6">SUM(L10:M10)</f>
        <v>13291</v>
      </c>
      <c r="L10" s="24">
        <f t="shared" si="2"/>
        <v>13291</v>
      </c>
      <c r="M10" s="24">
        <f t="shared" si="2"/>
        <v>0</v>
      </c>
      <c r="N10" s="23">
        <f t="shared" ref="N10:N73" si="7">SUM(O10:P10)</f>
        <v>13291</v>
      </c>
      <c r="O10" s="24">
        <f t="shared" si="3"/>
        <v>13291</v>
      </c>
      <c r="P10" s="24">
        <f t="shared" si="3"/>
        <v>0</v>
      </c>
    </row>
    <row r="11" spans="1:16" s="4" customFormat="1" ht="21" x14ac:dyDescent="0.25">
      <c r="A11" s="12"/>
      <c r="B11" s="20"/>
      <c r="C11" s="21"/>
      <c r="D11" s="22" t="s">
        <v>100</v>
      </c>
      <c r="E11" s="23">
        <f t="shared" si="4"/>
        <v>2439</v>
      </c>
      <c r="F11" s="24">
        <f t="shared" si="0"/>
        <v>2439</v>
      </c>
      <c r="G11" s="24">
        <f t="shared" si="0"/>
        <v>0</v>
      </c>
      <c r="H11" s="23">
        <f t="shared" si="5"/>
        <v>2272</v>
      </c>
      <c r="I11" s="24">
        <f t="shared" si="1"/>
        <v>2272</v>
      </c>
      <c r="J11" s="24">
        <f t="shared" si="1"/>
        <v>0</v>
      </c>
      <c r="K11" s="23">
        <f t="shared" si="6"/>
        <v>2272</v>
      </c>
      <c r="L11" s="24">
        <f t="shared" si="2"/>
        <v>2272</v>
      </c>
      <c r="M11" s="24">
        <f t="shared" si="2"/>
        <v>0</v>
      </c>
      <c r="N11" s="23">
        <f t="shared" si="7"/>
        <v>2272</v>
      </c>
      <c r="O11" s="24">
        <f t="shared" si="3"/>
        <v>2272</v>
      </c>
      <c r="P11" s="24">
        <f t="shared" si="3"/>
        <v>0</v>
      </c>
    </row>
    <row r="12" spans="1:16" s="4" customFormat="1" ht="21" x14ac:dyDescent="0.25">
      <c r="A12" s="12"/>
      <c r="B12" s="20"/>
      <c r="C12" s="21"/>
      <c r="D12" s="22" t="s">
        <v>101</v>
      </c>
      <c r="E12" s="23">
        <f t="shared" si="4"/>
        <v>2214</v>
      </c>
      <c r="F12" s="24">
        <f t="shared" si="0"/>
        <v>2214</v>
      </c>
      <c r="G12" s="24">
        <f t="shared" si="0"/>
        <v>0</v>
      </c>
      <c r="H12" s="23">
        <f t="shared" si="5"/>
        <v>11014</v>
      </c>
      <c r="I12" s="24">
        <f t="shared" si="0"/>
        <v>11014</v>
      </c>
      <c r="J12" s="24">
        <f t="shared" si="1"/>
        <v>0</v>
      </c>
      <c r="K12" s="23">
        <f t="shared" si="6"/>
        <v>11014</v>
      </c>
      <c r="L12" s="24">
        <f t="shared" si="2"/>
        <v>11014</v>
      </c>
      <c r="M12" s="24">
        <f t="shared" si="2"/>
        <v>0</v>
      </c>
      <c r="N12" s="23">
        <f t="shared" si="7"/>
        <v>11014</v>
      </c>
      <c r="O12" s="24">
        <f t="shared" si="3"/>
        <v>11014</v>
      </c>
      <c r="P12" s="24">
        <f t="shared" si="3"/>
        <v>0</v>
      </c>
    </row>
    <row r="13" spans="1:16" s="5" customFormat="1" ht="81" x14ac:dyDescent="0.25">
      <c r="A13" s="13"/>
      <c r="B13" s="16" t="s">
        <v>273</v>
      </c>
      <c r="C13" s="17"/>
      <c r="D13" s="18" t="s">
        <v>271</v>
      </c>
      <c r="E13" s="19">
        <f t="shared" si="4"/>
        <v>61438</v>
      </c>
      <c r="F13" s="19">
        <f>F17+F25+F32+F37+F43+F48+F53+F58</f>
        <v>60238</v>
      </c>
      <c r="G13" s="19">
        <f>G17+G25+G32+G37+G43+G48+G53+G58</f>
        <v>1200</v>
      </c>
      <c r="H13" s="19">
        <f t="shared" ref="H13:P16" si="8">H17+H25+H32+H37+H43+H48+H53+H58</f>
        <v>71383</v>
      </c>
      <c r="I13" s="19">
        <f t="shared" si="8"/>
        <v>70183</v>
      </c>
      <c r="J13" s="19">
        <f t="shared" si="8"/>
        <v>1200</v>
      </c>
      <c r="K13" s="19">
        <f t="shared" si="8"/>
        <v>71483</v>
      </c>
      <c r="L13" s="19">
        <f t="shared" si="8"/>
        <v>70183</v>
      </c>
      <c r="M13" s="19">
        <f t="shared" si="8"/>
        <v>1300</v>
      </c>
      <c r="N13" s="19">
        <f t="shared" si="8"/>
        <v>75143</v>
      </c>
      <c r="O13" s="19">
        <f t="shared" si="8"/>
        <v>73783</v>
      </c>
      <c r="P13" s="19">
        <f t="shared" si="8"/>
        <v>1360</v>
      </c>
    </row>
    <row r="14" spans="1:16" s="5" customFormat="1" ht="20.25" x14ac:dyDescent="0.25">
      <c r="A14" s="13"/>
      <c r="B14" s="25"/>
      <c r="C14" s="26"/>
      <c r="D14" s="22" t="s">
        <v>99</v>
      </c>
      <c r="E14" s="27">
        <f t="shared" si="4"/>
        <v>3012</v>
      </c>
      <c r="F14" s="27">
        <f t="shared" ref="F14:G16" si="9">F18+F26+F33+F38+F44+F49+F54+F59</f>
        <v>3012</v>
      </c>
      <c r="G14" s="27">
        <f t="shared" si="9"/>
        <v>0</v>
      </c>
      <c r="H14" s="27">
        <f t="shared" si="8"/>
        <v>2870</v>
      </c>
      <c r="I14" s="27">
        <f t="shared" si="8"/>
        <v>2870</v>
      </c>
      <c r="J14" s="27">
        <f t="shared" si="8"/>
        <v>0</v>
      </c>
      <c r="K14" s="27">
        <f t="shared" si="8"/>
        <v>2870</v>
      </c>
      <c r="L14" s="27">
        <f t="shared" si="8"/>
        <v>2870</v>
      </c>
      <c r="M14" s="27">
        <f t="shared" si="8"/>
        <v>0</v>
      </c>
      <c r="N14" s="27">
        <f t="shared" si="8"/>
        <v>2870</v>
      </c>
      <c r="O14" s="27">
        <f t="shared" si="8"/>
        <v>2870</v>
      </c>
      <c r="P14" s="27">
        <f t="shared" si="8"/>
        <v>0</v>
      </c>
    </row>
    <row r="15" spans="1:16" s="5" customFormat="1" ht="20.25" x14ac:dyDescent="0.25">
      <c r="A15" s="13"/>
      <c r="B15" s="25"/>
      <c r="C15" s="26"/>
      <c r="D15" s="28" t="s">
        <v>100</v>
      </c>
      <c r="E15" s="27">
        <f t="shared" si="4"/>
        <v>2439</v>
      </c>
      <c r="F15" s="27">
        <f t="shared" si="9"/>
        <v>2439</v>
      </c>
      <c r="G15" s="27">
        <f t="shared" si="9"/>
        <v>0</v>
      </c>
      <c r="H15" s="27">
        <f t="shared" si="8"/>
        <v>2272</v>
      </c>
      <c r="I15" s="27">
        <f t="shared" si="8"/>
        <v>2272</v>
      </c>
      <c r="J15" s="27">
        <f t="shared" si="8"/>
        <v>0</v>
      </c>
      <c r="K15" s="27">
        <f t="shared" si="8"/>
        <v>2272</v>
      </c>
      <c r="L15" s="27">
        <f t="shared" si="8"/>
        <v>2272</v>
      </c>
      <c r="M15" s="27">
        <f t="shared" si="8"/>
        <v>0</v>
      </c>
      <c r="N15" s="27">
        <f t="shared" si="8"/>
        <v>2272</v>
      </c>
      <c r="O15" s="27">
        <f t="shared" si="8"/>
        <v>2272</v>
      </c>
      <c r="P15" s="27">
        <f t="shared" si="8"/>
        <v>0</v>
      </c>
    </row>
    <row r="16" spans="1:16" s="5" customFormat="1" ht="20.25" x14ac:dyDescent="0.25">
      <c r="A16" s="13"/>
      <c r="B16" s="25"/>
      <c r="C16" s="26"/>
      <c r="D16" s="28" t="s">
        <v>101</v>
      </c>
      <c r="E16" s="27">
        <f t="shared" si="4"/>
        <v>573</v>
      </c>
      <c r="F16" s="27">
        <f t="shared" si="9"/>
        <v>573</v>
      </c>
      <c r="G16" s="27">
        <f t="shared" si="9"/>
        <v>0</v>
      </c>
      <c r="H16" s="27">
        <f t="shared" si="8"/>
        <v>598</v>
      </c>
      <c r="I16" s="27">
        <f t="shared" si="8"/>
        <v>598</v>
      </c>
      <c r="J16" s="27">
        <f t="shared" si="8"/>
        <v>0</v>
      </c>
      <c r="K16" s="27">
        <f t="shared" si="8"/>
        <v>598</v>
      </c>
      <c r="L16" s="27">
        <f t="shared" si="8"/>
        <v>598</v>
      </c>
      <c r="M16" s="27">
        <f t="shared" si="8"/>
        <v>0</v>
      </c>
      <c r="N16" s="27">
        <f t="shared" si="8"/>
        <v>598</v>
      </c>
      <c r="O16" s="27">
        <f t="shared" si="8"/>
        <v>598</v>
      </c>
      <c r="P16" s="27">
        <f t="shared" si="8"/>
        <v>0</v>
      </c>
    </row>
    <row r="17" spans="1:16" s="6" customFormat="1" ht="106.5" customHeight="1" x14ac:dyDescent="0.25">
      <c r="A17" s="8"/>
      <c r="B17" s="30" t="s">
        <v>274</v>
      </c>
      <c r="C17" s="31"/>
      <c r="D17" s="31" t="s">
        <v>267</v>
      </c>
      <c r="E17" s="32">
        <f t="shared" si="4"/>
        <v>11015</v>
      </c>
      <c r="F17" s="33">
        <f>SUM(F21:F24)</f>
        <v>11015</v>
      </c>
      <c r="G17" s="33">
        <f>SUM(G21:G24)</f>
        <v>0</v>
      </c>
      <c r="H17" s="32">
        <f t="shared" si="5"/>
        <v>11015</v>
      </c>
      <c r="I17" s="33">
        <f>SUM(I21:I24)</f>
        <v>11015</v>
      </c>
      <c r="J17" s="33">
        <f>SUM(J21:J24)</f>
        <v>0</v>
      </c>
      <c r="K17" s="32">
        <f t="shared" si="6"/>
        <v>11015</v>
      </c>
      <c r="L17" s="33">
        <f>SUM(L21:L24)</f>
        <v>11015</v>
      </c>
      <c r="M17" s="33">
        <f>SUM(M21:M24)</f>
        <v>0</v>
      </c>
      <c r="N17" s="32">
        <f t="shared" si="7"/>
        <v>11015</v>
      </c>
      <c r="O17" s="33">
        <f>SUM(O21:O24)</f>
        <v>11015</v>
      </c>
      <c r="P17" s="33">
        <f>SUM(P21:P24)</f>
        <v>0</v>
      </c>
    </row>
    <row r="18" spans="1:16" s="6" customFormat="1" ht="15.75" x14ac:dyDescent="0.25">
      <c r="A18" s="8"/>
      <c r="B18" s="34"/>
      <c r="C18" s="34"/>
      <c r="D18" s="35" t="s">
        <v>99</v>
      </c>
      <c r="E18" s="36">
        <f t="shared" si="4"/>
        <v>351</v>
      </c>
      <c r="F18" s="36">
        <f>SUM(F19:F20)</f>
        <v>351</v>
      </c>
      <c r="G18" s="36">
        <f>SUM(G19:G20)</f>
        <v>0</v>
      </c>
      <c r="H18" s="36">
        <f t="shared" si="5"/>
        <v>351</v>
      </c>
      <c r="I18" s="36">
        <f>SUM(I19:I20)</f>
        <v>351</v>
      </c>
      <c r="J18" s="36">
        <f>SUM(J19:J20)</f>
        <v>0</v>
      </c>
      <c r="K18" s="36">
        <f t="shared" si="6"/>
        <v>351</v>
      </c>
      <c r="L18" s="36">
        <f>SUM(L19:L20)</f>
        <v>351</v>
      </c>
      <c r="M18" s="36">
        <f>SUM(M19:M20)</f>
        <v>0</v>
      </c>
      <c r="N18" s="36">
        <f t="shared" si="7"/>
        <v>351</v>
      </c>
      <c r="O18" s="36">
        <f>SUM(O19:O20)</f>
        <v>351</v>
      </c>
      <c r="P18" s="36">
        <f>SUM(P19:P20)</f>
        <v>0</v>
      </c>
    </row>
    <row r="19" spans="1:16" s="6" customFormat="1" ht="15.75" x14ac:dyDescent="0.25">
      <c r="A19" s="8"/>
      <c r="B19" s="34"/>
      <c r="C19" s="34"/>
      <c r="D19" s="35" t="s">
        <v>100</v>
      </c>
      <c r="E19" s="36">
        <f t="shared" si="4"/>
        <v>237</v>
      </c>
      <c r="F19" s="37">
        <v>237</v>
      </c>
      <c r="G19" s="37">
        <v>0</v>
      </c>
      <c r="H19" s="36">
        <f t="shared" si="5"/>
        <v>237</v>
      </c>
      <c r="I19" s="37">
        <v>237</v>
      </c>
      <c r="J19" s="37">
        <v>0</v>
      </c>
      <c r="K19" s="36">
        <f t="shared" si="6"/>
        <v>237</v>
      </c>
      <c r="L19" s="37">
        <v>237</v>
      </c>
      <c r="M19" s="37">
        <v>0</v>
      </c>
      <c r="N19" s="36">
        <f t="shared" si="7"/>
        <v>237</v>
      </c>
      <c r="O19" s="37">
        <v>237</v>
      </c>
      <c r="P19" s="37">
        <v>0</v>
      </c>
    </row>
    <row r="20" spans="1:16" s="6" customFormat="1" ht="15.75" x14ac:dyDescent="0.25">
      <c r="A20" s="8"/>
      <c r="B20" s="34"/>
      <c r="C20" s="34"/>
      <c r="D20" s="35" t="s">
        <v>101</v>
      </c>
      <c r="E20" s="36">
        <f t="shared" si="4"/>
        <v>114</v>
      </c>
      <c r="F20" s="37">
        <v>114</v>
      </c>
      <c r="G20" s="37">
        <v>0</v>
      </c>
      <c r="H20" s="36">
        <f t="shared" si="5"/>
        <v>114</v>
      </c>
      <c r="I20" s="37">
        <v>114</v>
      </c>
      <c r="J20" s="37">
        <v>0</v>
      </c>
      <c r="K20" s="36">
        <f t="shared" si="6"/>
        <v>114</v>
      </c>
      <c r="L20" s="37">
        <v>114</v>
      </c>
      <c r="M20" s="37">
        <v>0</v>
      </c>
      <c r="N20" s="36">
        <f t="shared" si="7"/>
        <v>114</v>
      </c>
      <c r="O20" s="37">
        <v>114</v>
      </c>
      <c r="P20" s="37">
        <v>0</v>
      </c>
    </row>
    <row r="21" spans="1:16" ht="30" x14ac:dyDescent="0.25">
      <c r="A21" s="7"/>
      <c r="B21" s="38"/>
      <c r="C21" s="34" t="s">
        <v>3</v>
      </c>
      <c r="D21" s="39" t="s">
        <v>9</v>
      </c>
      <c r="E21" s="40">
        <f t="shared" si="4"/>
        <v>5015</v>
      </c>
      <c r="F21" s="37">
        <v>5015</v>
      </c>
      <c r="G21" s="37">
        <v>0</v>
      </c>
      <c r="H21" s="40">
        <f t="shared" si="5"/>
        <v>5015</v>
      </c>
      <c r="I21" s="37">
        <v>5015</v>
      </c>
      <c r="J21" s="37">
        <v>0</v>
      </c>
      <c r="K21" s="40">
        <f t="shared" si="6"/>
        <v>5015</v>
      </c>
      <c r="L21" s="37">
        <v>5015</v>
      </c>
      <c r="M21" s="37">
        <v>0</v>
      </c>
      <c r="N21" s="40">
        <f t="shared" si="7"/>
        <v>5015</v>
      </c>
      <c r="O21" s="37">
        <v>5015</v>
      </c>
      <c r="P21" s="37">
        <v>0</v>
      </c>
    </row>
    <row r="22" spans="1:16" ht="30" x14ac:dyDescent="0.25">
      <c r="A22" s="7"/>
      <c r="B22" s="38"/>
      <c r="C22" s="34" t="s">
        <v>4</v>
      </c>
      <c r="D22" s="39" t="s">
        <v>10</v>
      </c>
      <c r="E22" s="40">
        <f t="shared" si="4"/>
        <v>2000</v>
      </c>
      <c r="F22" s="37">
        <v>2000</v>
      </c>
      <c r="G22" s="37">
        <v>0</v>
      </c>
      <c r="H22" s="40">
        <f t="shared" si="5"/>
        <v>2000</v>
      </c>
      <c r="I22" s="37">
        <v>2000</v>
      </c>
      <c r="J22" s="37">
        <v>0</v>
      </c>
      <c r="K22" s="40">
        <f t="shared" si="6"/>
        <v>2000</v>
      </c>
      <c r="L22" s="37">
        <v>2000</v>
      </c>
      <c r="M22" s="37">
        <v>0</v>
      </c>
      <c r="N22" s="40">
        <f t="shared" si="7"/>
        <v>2000</v>
      </c>
      <c r="O22" s="37">
        <v>2000</v>
      </c>
      <c r="P22" s="37">
        <v>0</v>
      </c>
    </row>
    <row r="23" spans="1:16" ht="30" x14ac:dyDescent="0.25">
      <c r="A23" s="7"/>
      <c r="B23" s="38"/>
      <c r="C23" s="34" t="s">
        <v>5</v>
      </c>
      <c r="D23" s="39" t="s">
        <v>11</v>
      </c>
      <c r="E23" s="40">
        <f t="shared" si="4"/>
        <v>2000</v>
      </c>
      <c r="F23" s="37">
        <v>2000</v>
      </c>
      <c r="G23" s="37">
        <v>0</v>
      </c>
      <c r="H23" s="40">
        <f t="shared" si="5"/>
        <v>2000</v>
      </c>
      <c r="I23" s="37">
        <v>2000</v>
      </c>
      <c r="J23" s="37">
        <v>0</v>
      </c>
      <c r="K23" s="40">
        <f t="shared" si="6"/>
        <v>2000</v>
      </c>
      <c r="L23" s="37">
        <v>2000</v>
      </c>
      <c r="M23" s="37">
        <v>0</v>
      </c>
      <c r="N23" s="40">
        <f t="shared" si="7"/>
        <v>2000</v>
      </c>
      <c r="O23" s="37">
        <v>2000</v>
      </c>
      <c r="P23" s="37">
        <v>0</v>
      </c>
    </row>
    <row r="24" spans="1:16" ht="30" x14ac:dyDescent="0.25">
      <c r="A24" s="7"/>
      <c r="B24" s="38"/>
      <c r="C24" s="34" t="s">
        <v>262</v>
      </c>
      <c r="D24" s="39" t="s">
        <v>264</v>
      </c>
      <c r="E24" s="40">
        <f t="shared" si="4"/>
        <v>2000</v>
      </c>
      <c r="F24" s="37">
        <v>2000</v>
      </c>
      <c r="G24" s="37">
        <v>0</v>
      </c>
      <c r="H24" s="40">
        <f t="shared" si="5"/>
        <v>2000</v>
      </c>
      <c r="I24" s="37">
        <v>2000</v>
      </c>
      <c r="J24" s="37">
        <v>0</v>
      </c>
      <c r="K24" s="40">
        <f t="shared" si="6"/>
        <v>2000</v>
      </c>
      <c r="L24" s="37">
        <v>2000</v>
      </c>
      <c r="M24" s="37">
        <v>0</v>
      </c>
      <c r="N24" s="40">
        <f t="shared" si="7"/>
        <v>2000</v>
      </c>
      <c r="O24" s="37">
        <v>2000</v>
      </c>
      <c r="P24" s="37">
        <v>0</v>
      </c>
    </row>
    <row r="25" spans="1:16" s="6" customFormat="1" ht="31.5" x14ac:dyDescent="0.25">
      <c r="A25" s="8"/>
      <c r="B25" s="30" t="s">
        <v>275</v>
      </c>
      <c r="C25" s="31"/>
      <c r="D25" s="31" t="s">
        <v>15</v>
      </c>
      <c r="E25" s="32">
        <f t="shared" si="4"/>
        <v>4575</v>
      </c>
      <c r="F25" s="33">
        <f>F29+F30+F31</f>
        <v>4575</v>
      </c>
      <c r="G25" s="33">
        <f>G29+G30+G31</f>
        <v>0</v>
      </c>
      <c r="H25" s="32">
        <f t="shared" si="5"/>
        <v>4800</v>
      </c>
      <c r="I25" s="33">
        <f>I29+I30+I31</f>
        <v>4800</v>
      </c>
      <c r="J25" s="33">
        <f>SUM(J29:J30)</f>
        <v>0</v>
      </c>
      <c r="K25" s="32">
        <f t="shared" si="6"/>
        <v>4800</v>
      </c>
      <c r="L25" s="33">
        <f>L29+L30+L31</f>
        <v>4800</v>
      </c>
      <c r="M25" s="33">
        <f>SUM(M29:M30)</f>
        <v>0</v>
      </c>
      <c r="N25" s="32">
        <f t="shared" si="7"/>
        <v>5200</v>
      </c>
      <c r="O25" s="33">
        <f>O29+O30+O31</f>
        <v>5200</v>
      </c>
      <c r="P25" s="33">
        <f>SUM(P29:P30)</f>
        <v>0</v>
      </c>
    </row>
    <row r="26" spans="1:16" s="6" customFormat="1" ht="15.75" x14ac:dyDescent="0.25">
      <c r="A26" s="8"/>
      <c r="B26" s="34"/>
      <c r="C26" s="34"/>
      <c r="D26" s="35" t="s">
        <v>99</v>
      </c>
      <c r="E26" s="36">
        <f t="shared" si="4"/>
        <v>245</v>
      </c>
      <c r="F26" s="36">
        <f>SUM(F27:F28)</f>
        <v>245</v>
      </c>
      <c r="G26" s="36">
        <f>SUM(G27:G28)</f>
        <v>0</v>
      </c>
      <c r="H26" s="36">
        <f t="shared" si="5"/>
        <v>245</v>
      </c>
      <c r="I26" s="36">
        <f>SUM(I27:I28)</f>
        <v>245</v>
      </c>
      <c r="J26" s="36">
        <f>SUM(J27:J28)</f>
        <v>0</v>
      </c>
      <c r="K26" s="36">
        <f t="shared" si="6"/>
        <v>245</v>
      </c>
      <c r="L26" s="36">
        <f>SUM(L27:L28)</f>
        <v>245</v>
      </c>
      <c r="M26" s="36">
        <f>SUM(M27:M28)</f>
        <v>0</v>
      </c>
      <c r="N26" s="36">
        <f t="shared" si="7"/>
        <v>245</v>
      </c>
      <c r="O26" s="36">
        <f>SUM(O27:O28)</f>
        <v>245</v>
      </c>
      <c r="P26" s="36">
        <f>SUM(P27:P28)</f>
        <v>0</v>
      </c>
    </row>
    <row r="27" spans="1:16" s="6" customFormat="1" ht="15.75" x14ac:dyDescent="0.25">
      <c r="A27" s="8"/>
      <c r="B27" s="34"/>
      <c r="C27" s="34"/>
      <c r="D27" s="35" t="s">
        <v>100</v>
      </c>
      <c r="E27" s="36">
        <f t="shared" si="4"/>
        <v>184</v>
      </c>
      <c r="F27" s="37">
        <v>184</v>
      </c>
      <c r="G27" s="37">
        <v>0</v>
      </c>
      <c r="H27" s="36">
        <f t="shared" si="5"/>
        <v>184</v>
      </c>
      <c r="I27" s="37">
        <v>184</v>
      </c>
      <c r="J27" s="37">
        <v>0</v>
      </c>
      <c r="K27" s="36">
        <f t="shared" si="6"/>
        <v>184</v>
      </c>
      <c r="L27" s="37">
        <v>184</v>
      </c>
      <c r="M27" s="37">
        <v>0</v>
      </c>
      <c r="N27" s="36">
        <f t="shared" si="7"/>
        <v>184</v>
      </c>
      <c r="O27" s="37">
        <v>184</v>
      </c>
      <c r="P27" s="37">
        <v>0</v>
      </c>
    </row>
    <row r="28" spans="1:16" s="6" customFormat="1" ht="15.75" x14ac:dyDescent="0.25">
      <c r="A28" s="8"/>
      <c r="B28" s="34"/>
      <c r="C28" s="34"/>
      <c r="D28" s="35" t="s">
        <v>101</v>
      </c>
      <c r="E28" s="36">
        <f t="shared" si="4"/>
        <v>61</v>
      </c>
      <c r="F28" s="37">
        <v>61</v>
      </c>
      <c r="G28" s="37">
        <v>0</v>
      </c>
      <c r="H28" s="36">
        <f t="shared" si="5"/>
        <v>61</v>
      </c>
      <c r="I28" s="37">
        <v>61</v>
      </c>
      <c r="J28" s="37">
        <v>0</v>
      </c>
      <c r="K28" s="36">
        <f t="shared" si="6"/>
        <v>61</v>
      </c>
      <c r="L28" s="37">
        <v>61</v>
      </c>
      <c r="M28" s="37">
        <v>0</v>
      </c>
      <c r="N28" s="36">
        <f t="shared" si="7"/>
        <v>61</v>
      </c>
      <c r="O28" s="37">
        <v>61</v>
      </c>
      <c r="P28" s="37">
        <v>0</v>
      </c>
    </row>
    <row r="29" spans="1:16" ht="15.75" x14ac:dyDescent="0.25">
      <c r="A29" s="7"/>
      <c r="B29" s="38"/>
      <c r="C29" s="34" t="s">
        <v>13</v>
      </c>
      <c r="D29" s="39" t="s">
        <v>16</v>
      </c>
      <c r="E29" s="40">
        <f t="shared" si="4"/>
        <v>4325</v>
      </c>
      <c r="F29" s="81">
        <v>4325</v>
      </c>
      <c r="G29" s="37">
        <v>0</v>
      </c>
      <c r="H29" s="40">
        <f t="shared" si="5"/>
        <v>4500</v>
      </c>
      <c r="I29" s="37">
        <v>4500</v>
      </c>
      <c r="J29" s="37">
        <v>0</v>
      </c>
      <c r="K29" s="40">
        <f t="shared" si="6"/>
        <v>4500</v>
      </c>
      <c r="L29" s="37">
        <v>4500</v>
      </c>
      <c r="M29" s="37">
        <v>0</v>
      </c>
      <c r="N29" s="40">
        <f t="shared" si="7"/>
        <v>4700</v>
      </c>
      <c r="O29" s="37">
        <v>4700</v>
      </c>
      <c r="P29" s="37">
        <v>0</v>
      </c>
    </row>
    <row r="30" spans="1:16" ht="30" x14ac:dyDescent="0.25">
      <c r="A30" s="7"/>
      <c r="B30" s="38"/>
      <c r="C30" s="34" t="s">
        <v>14</v>
      </c>
      <c r="D30" s="39" t="s">
        <v>17</v>
      </c>
      <c r="E30" s="40">
        <f t="shared" si="4"/>
        <v>100</v>
      </c>
      <c r="F30" s="37">
        <v>100</v>
      </c>
      <c r="G30" s="37">
        <v>0</v>
      </c>
      <c r="H30" s="40">
        <f t="shared" si="5"/>
        <v>150</v>
      </c>
      <c r="I30" s="37">
        <v>150</v>
      </c>
      <c r="J30" s="37">
        <v>0</v>
      </c>
      <c r="K30" s="40">
        <f t="shared" si="6"/>
        <v>150</v>
      </c>
      <c r="L30" s="37">
        <v>150</v>
      </c>
      <c r="M30" s="37">
        <v>0</v>
      </c>
      <c r="N30" s="40">
        <f t="shared" si="7"/>
        <v>300</v>
      </c>
      <c r="O30" s="37">
        <v>300</v>
      </c>
      <c r="P30" s="37">
        <v>0</v>
      </c>
    </row>
    <row r="31" spans="1:16" ht="39" customHeight="1" x14ac:dyDescent="0.25">
      <c r="A31" s="7"/>
      <c r="B31" s="38"/>
      <c r="C31" s="34" t="s">
        <v>14</v>
      </c>
      <c r="D31" s="39" t="s">
        <v>276</v>
      </c>
      <c r="E31" s="40">
        <f t="shared" si="4"/>
        <v>150</v>
      </c>
      <c r="F31" s="37">
        <v>150</v>
      </c>
      <c r="G31" s="37">
        <v>0</v>
      </c>
      <c r="H31" s="40">
        <f t="shared" si="5"/>
        <v>150</v>
      </c>
      <c r="I31" s="37">
        <v>150</v>
      </c>
      <c r="J31" s="37">
        <v>0</v>
      </c>
      <c r="K31" s="40">
        <f t="shared" si="6"/>
        <v>150</v>
      </c>
      <c r="L31" s="37">
        <v>150</v>
      </c>
      <c r="M31" s="37">
        <v>0</v>
      </c>
      <c r="N31" s="40">
        <f t="shared" si="7"/>
        <v>200</v>
      </c>
      <c r="O31" s="37">
        <v>200</v>
      </c>
      <c r="P31" s="37">
        <v>0</v>
      </c>
    </row>
    <row r="32" spans="1:16" ht="47.25" x14ac:dyDescent="0.25">
      <c r="B32" s="30" t="s">
        <v>277</v>
      </c>
      <c r="C32" s="31"/>
      <c r="D32" s="31" t="s">
        <v>21</v>
      </c>
      <c r="E32" s="32">
        <f t="shared" si="4"/>
        <v>12045</v>
      </c>
      <c r="F32" s="33">
        <f>SUM(F36)</f>
        <v>11300</v>
      </c>
      <c r="G32" s="33">
        <f>SUM(G36)</f>
        <v>745</v>
      </c>
      <c r="H32" s="32">
        <f t="shared" si="5"/>
        <v>12245</v>
      </c>
      <c r="I32" s="33">
        <f>SUM(I36)</f>
        <v>11500</v>
      </c>
      <c r="J32" s="33">
        <f>SUM(J36)</f>
        <v>745</v>
      </c>
      <c r="K32" s="32">
        <f t="shared" si="6"/>
        <v>12340</v>
      </c>
      <c r="L32" s="33">
        <f>SUM(L36)</f>
        <v>11500</v>
      </c>
      <c r="M32" s="33">
        <f>SUM(M36)</f>
        <v>840</v>
      </c>
      <c r="N32" s="32">
        <f t="shared" si="7"/>
        <v>13900</v>
      </c>
      <c r="O32" s="33">
        <f>SUM(O36)</f>
        <v>13000</v>
      </c>
      <c r="P32" s="33">
        <f>SUM(P36)</f>
        <v>900</v>
      </c>
    </row>
    <row r="33" spans="1:16" s="6" customFormat="1" ht="15.75" x14ac:dyDescent="0.25">
      <c r="A33" s="8"/>
      <c r="B33" s="34"/>
      <c r="C33" s="34"/>
      <c r="D33" s="35" t="s">
        <v>99</v>
      </c>
      <c r="E33" s="36">
        <f t="shared" si="4"/>
        <v>350</v>
      </c>
      <c r="F33" s="37">
        <f>SUM(F34:F35)</f>
        <v>350</v>
      </c>
      <c r="G33" s="37">
        <f>SUM(G34:G35)</f>
        <v>0</v>
      </c>
      <c r="H33" s="36">
        <f t="shared" si="5"/>
        <v>353</v>
      </c>
      <c r="I33" s="37">
        <f>SUM(I34:I35)</f>
        <v>353</v>
      </c>
      <c r="J33" s="37">
        <f>SUM(J34:J35)</f>
        <v>0</v>
      </c>
      <c r="K33" s="36">
        <f t="shared" si="6"/>
        <v>353</v>
      </c>
      <c r="L33" s="37">
        <f>SUM(L34:L35)</f>
        <v>353</v>
      </c>
      <c r="M33" s="37">
        <f>SUM(M34:M35)</f>
        <v>0</v>
      </c>
      <c r="N33" s="36">
        <f t="shared" si="7"/>
        <v>353</v>
      </c>
      <c r="O33" s="37">
        <f>SUM(O34:O35)</f>
        <v>353</v>
      </c>
      <c r="P33" s="37">
        <f>SUM(P34:P35)</f>
        <v>0</v>
      </c>
    </row>
    <row r="34" spans="1:16" s="6" customFormat="1" ht="15.75" x14ac:dyDescent="0.25">
      <c r="A34" s="8"/>
      <c r="B34" s="34"/>
      <c r="C34" s="34"/>
      <c r="D34" s="35" t="s">
        <v>100</v>
      </c>
      <c r="E34" s="36">
        <f t="shared" si="4"/>
        <v>306</v>
      </c>
      <c r="F34" s="37">
        <v>306</v>
      </c>
      <c r="G34" s="37">
        <v>0</v>
      </c>
      <c r="H34" s="36">
        <f t="shared" si="5"/>
        <v>309</v>
      </c>
      <c r="I34" s="37">
        <v>309</v>
      </c>
      <c r="J34" s="37">
        <v>0</v>
      </c>
      <c r="K34" s="36">
        <f t="shared" si="6"/>
        <v>309</v>
      </c>
      <c r="L34" s="37">
        <v>309</v>
      </c>
      <c r="M34" s="37">
        <v>0</v>
      </c>
      <c r="N34" s="36">
        <f t="shared" si="7"/>
        <v>309</v>
      </c>
      <c r="O34" s="37">
        <v>309</v>
      </c>
      <c r="P34" s="37">
        <v>0</v>
      </c>
    </row>
    <row r="35" spans="1:16" s="6" customFormat="1" ht="15.75" x14ac:dyDescent="0.25">
      <c r="A35" s="8"/>
      <c r="B35" s="34"/>
      <c r="C35" s="34"/>
      <c r="D35" s="35" t="s">
        <v>101</v>
      </c>
      <c r="E35" s="36">
        <f t="shared" si="4"/>
        <v>44</v>
      </c>
      <c r="F35" s="37">
        <v>44</v>
      </c>
      <c r="G35" s="37">
        <v>0</v>
      </c>
      <c r="H35" s="36">
        <f t="shared" si="5"/>
        <v>44</v>
      </c>
      <c r="I35" s="37">
        <v>44</v>
      </c>
      <c r="J35" s="37">
        <v>0</v>
      </c>
      <c r="K35" s="36">
        <f t="shared" si="6"/>
        <v>44</v>
      </c>
      <c r="L35" s="37">
        <v>44</v>
      </c>
      <c r="M35" s="37">
        <v>0</v>
      </c>
      <c r="N35" s="36">
        <f t="shared" si="7"/>
        <v>44</v>
      </c>
      <c r="O35" s="37">
        <v>44</v>
      </c>
      <c r="P35" s="37">
        <v>0</v>
      </c>
    </row>
    <row r="36" spans="1:16" s="6" customFormat="1" ht="15.75" x14ac:dyDescent="0.25">
      <c r="A36" s="8"/>
      <c r="B36" s="38"/>
      <c r="C36" s="34" t="s">
        <v>26</v>
      </c>
      <c r="D36" s="39" t="s">
        <v>22</v>
      </c>
      <c r="E36" s="36">
        <f t="shared" si="4"/>
        <v>12045</v>
      </c>
      <c r="F36" s="81">
        <v>11300</v>
      </c>
      <c r="G36" s="37">
        <v>745</v>
      </c>
      <c r="H36" s="36">
        <f t="shared" si="5"/>
        <v>12245</v>
      </c>
      <c r="I36" s="37">
        <v>11500</v>
      </c>
      <c r="J36" s="37">
        <v>745</v>
      </c>
      <c r="K36" s="36">
        <f t="shared" si="6"/>
        <v>12340</v>
      </c>
      <c r="L36" s="37">
        <v>11500</v>
      </c>
      <c r="M36" s="37">
        <v>840</v>
      </c>
      <c r="N36" s="36">
        <f t="shared" si="7"/>
        <v>13900</v>
      </c>
      <c r="O36" s="37">
        <v>13000</v>
      </c>
      <c r="P36" s="37">
        <v>900</v>
      </c>
    </row>
    <row r="37" spans="1:16" ht="31.5" x14ac:dyDescent="0.25">
      <c r="B37" s="30" t="s">
        <v>278</v>
      </c>
      <c r="C37" s="31"/>
      <c r="D37" s="31" t="s">
        <v>24</v>
      </c>
      <c r="E37" s="32">
        <f t="shared" si="4"/>
        <v>21617</v>
      </c>
      <c r="F37" s="33">
        <f>SUM(F41:F42)</f>
        <v>21577</v>
      </c>
      <c r="G37" s="33">
        <f>SUM(G41:G42)</f>
        <v>40</v>
      </c>
      <c r="H37" s="32">
        <f t="shared" si="5"/>
        <v>30040</v>
      </c>
      <c r="I37" s="33">
        <f>SUM(I41:I42)</f>
        <v>30000</v>
      </c>
      <c r="J37" s="33">
        <f>SUM(J41:J42)</f>
        <v>40</v>
      </c>
      <c r="K37" s="32">
        <f t="shared" si="6"/>
        <v>30045</v>
      </c>
      <c r="L37" s="33">
        <f>SUM(L41:L42)</f>
        <v>30000</v>
      </c>
      <c r="M37" s="33">
        <f>SUM(M41:M42)</f>
        <v>45</v>
      </c>
      <c r="N37" s="32">
        <f t="shared" si="7"/>
        <v>31745</v>
      </c>
      <c r="O37" s="33">
        <f>SUM(O41:O42)</f>
        <v>31700</v>
      </c>
      <c r="P37" s="33">
        <f>SUM(P41:P42)</f>
        <v>45</v>
      </c>
    </row>
    <row r="38" spans="1:16" s="6" customFormat="1" ht="15.75" x14ac:dyDescent="0.25">
      <c r="A38" s="8"/>
      <c r="B38" s="34"/>
      <c r="C38" s="34"/>
      <c r="D38" s="35" t="s">
        <v>99</v>
      </c>
      <c r="E38" s="36">
        <f t="shared" si="4"/>
        <v>1541</v>
      </c>
      <c r="F38" s="36">
        <f>SUM(F39:F40)</f>
        <v>1541</v>
      </c>
      <c r="G38" s="36">
        <f>SUM(G39:G40)</f>
        <v>0</v>
      </c>
      <c r="H38" s="36">
        <f t="shared" si="5"/>
        <v>1541</v>
      </c>
      <c r="I38" s="36">
        <f>SUM(I39:I40)</f>
        <v>1541</v>
      </c>
      <c r="J38" s="36">
        <f>SUM(J39:J40)</f>
        <v>0</v>
      </c>
      <c r="K38" s="36">
        <f t="shared" si="6"/>
        <v>1541</v>
      </c>
      <c r="L38" s="36">
        <f>SUM(L39:L40)</f>
        <v>1541</v>
      </c>
      <c r="M38" s="36">
        <f>SUM(M39:M40)</f>
        <v>0</v>
      </c>
      <c r="N38" s="36">
        <f t="shared" si="7"/>
        <v>1541</v>
      </c>
      <c r="O38" s="36">
        <f>SUM(O39:O40)</f>
        <v>1541</v>
      </c>
      <c r="P38" s="36">
        <f>SUM(P39:P40)</f>
        <v>0</v>
      </c>
    </row>
    <row r="39" spans="1:16" s="6" customFormat="1" ht="15.75" x14ac:dyDescent="0.25">
      <c r="A39" s="8"/>
      <c r="B39" s="34"/>
      <c r="C39" s="34"/>
      <c r="D39" s="35" t="s">
        <v>100</v>
      </c>
      <c r="E39" s="36">
        <f t="shared" si="4"/>
        <v>1275</v>
      </c>
      <c r="F39" s="37">
        <v>1275</v>
      </c>
      <c r="G39" s="37">
        <v>0</v>
      </c>
      <c r="H39" s="36">
        <f t="shared" si="5"/>
        <v>1275</v>
      </c>
      <c r="I39" s="37">
        <v>1275</v>
      </c>
      <c r="J39" s="37">
        <v>0</v>
      </c>
      <c r="K39" s="36">
        <f t="shared" si="6"/>
        <v>1275</v>
      </c>
      <c r="L39" s="37">
        <v>1275</v>
      </c>
      <c r="M39" s="37">
        <v>0</v>
      </c>
      <c r="N39" s="36">
        <f t="shared" si="7"/>
        <v>1275</v>
      </c>
      <c r="O39" s="37">
        <v>1275</v>
      </c>
      <c r="P39" s="37">
        <v>0</v>
      </c>
    </row>
    <row r="40" spans="1:16" s="6" customFormat="1" ht="15.75" x14ac:dyDescent="0.25">
      <c r="A40" s="8"/>
      <c r="B40" s="34"/>
      <c r="C40" s="34"/>
      <c r="D40" s="35" t="s">
        <v>101</v>
      </c>
      <c r="E40" s="36">
        <f t="shared" si="4"/>
        <v>266</v>
      </c>
      <c r="F40" s="37">
        <v>266</v>
      </c>
      <c r="G40" s="37">
        <v>0</v>
      </c>
      <c r="H40" s="36">
        <f t="shared" si="5"/>
        <v>266</v>
      </c>
      <c r="I40" s="37">
        <v>266</v>
      </c>
      <c r="J40" s="37">
        <v>0</v>
      </c>
      <c r="K40" s="36">
        <f t="shared" si="6"/>
        <v>266</v>
      </c>
      <c r="L40" s="37">
        <v>266</v>
      </c>
      <c r="M40" s="37">
        <v>0</v>
      </c>
      <c r="N40" s="36">
        <f t="shared" si="7"/>
        <v>266</v>
      </c>
      <c r="O40" s="37">
        <v>266</v>
      </c>
      <c r="P40" s="37">
        <v>0</v>
      </c>
    </row>
    <row r="41" spans="1:16" ht="75" x14ac:dyDescent="0.25">
      <c r="A41" s="7"/>
      <c r="B41" s="38"/>
      <c r="C41" s="34" t="s">
        <v>27</v>
      </c>
      <c r="D41" s="39" t="s">
        <v>25</v>
      </c>
      <c r="E41" s="40">
        <f t="shared" si="4"/>
        <v>11617</v>
      </c>
      <c r="F41" s="37">
        <v>11577</v>
      </c>
      <c r="G41" s="37">
        <v>40</v>
      </c>
      <c r="H41" s="40">
        <f t="shared" si="5"/>
        <v>15040</v>
      </c>
      <c r="I41" s="37">
        <v>15000</v>
      </c>
      <c r="J41" s="37">
        <v>40</v>
      </c>
      <c r="K41" s="40">
        <f t="shared" si="6"/>
        <v>15045</v>
      </c>
      <c r="L41" s="37">
        <v>15000</v>
      </c>
      <c r="M41" s="37">
        <v>45</v>
      </c>
      <c r="N41" s="40">
        <f t="shared" si="7"/>
        <v>16745</v>
      </c>
      <c r="O41" s="37">
        <v>16700</v>
      </c>
      <c r="P41" s="37">
        <v>45</v>
      </c>
    </row>
    <row r="42" spans="1:16" ht="81" customHeight="1" x14ac:dyDescent="0.25">
      <c r="A42" s="7"/>
      <c r="B42" s="38"/>
      <c r="C42" s="34" t="s">
        <v>28</v>
      </c>
      <c r="D42" s="39" t="s">
        <v>23</v>
      </c>
      <c r="E42" s="40">
        <f t="shared" si="4"/>
        <v>10000</v>
      </c>
      <c r="F42" s="37">
        <v>10000</v>
      </c>
      <c r="G42" s="37">
        <v>0</v>
      </c>
      <c r="H42" s="40">
        <f t="shared" si="5"/>
        <v>15000</v>
      </c>
      <c r="I42" s="37">
        <v>15000</v>
      </c>
      <c r="J42" s="37">
        <v>0</v>
      </c>
      <c r="K42" s="40">
        <f t="shared" si="6"/>
        <v>15000</v>
      </c>
      <c r="L42" s="37">
        <v>15000</v>
      </c>
      <c r="M42" s="37">
        <v>0</v>
      </c>
      <c r="N42" s="40">
        <f t="shared" si="7"/>
        <v>15000</v>
      </c>
      <c r="O42" s="37">
        <v>15000</v>
      </c>
      <c r="P42" s="37">
        <v>0</v>
      </c>
    </row>
    <row r="43" spans="1:16" s="6" customFormat="1" ht="47.25" x14ac:dyDescent="0.25">
      <c r="A43" s="8"/>
      <c r="B43" s="30" t="s">
        <v>279</v>
      </c>
      <c r="C43" s="31"/>
      <c r="D43" s="31" t="s">
        <v>221</v>
      </c>
      <c r="E43" s="32">
        <f t="shared" ref="E43:E106" si="10">SUM(F43:G43)</f>
        <v>1115</v>
      </c>
      <c r="F43" s="33">
        <f>SUM(F47)</f>
        <v>1100</v>
      </c>
      <c r="G43" s="33">
        <f>SUM(G47)</f>
        <v>15</v>
      </c>
      <c r="H43" s="32">
        <f t="shared" si="5"/>
        <v>1115</v>
      </c>
      <c r="I43" s="33">
        <f>SUM(I47)</f>
        <v>1100</v>
      </c>
      <c r="J43" s="33">
        <f>SUM(J47)</f>
        <v>15</v>
      </c>
      <c r="K43" s="32">
        <f t="shared" si="6"/>
        <v>1115</v>
      </c>
      <c r="L43" s="33">
        <f>SUM(L47)</f>
        <v>1100</v>
      </c>
      <c r="M43" s="33">
        <f>SUM(M47)</f>
        <v>15</v>
      </c>
      <c r="N43" s="32">
        <f t="shared" si="7"/>
        <v>1115</v>
      </c>
      <c r="O43" s="33">
        <f>SUM(O47)</f>
        <v>1100</v>
      </c>
      <c r="P43" s="33">
        <f>SUM(P47)</f>
        <v>15</v>
      </c>
    </row>
    <row r="44" spans="1:16" s="6" customFormat="1" ht="15.75" x14ac:dyDescent="0.25">
      <c r="A44" s="8"/>
      <c r="B44" s="34"/>
      <c r="C44" s="34"/>
      <c r="D44" s="35" t="s">
        <v>99</v>
      </c>
      <c r="E44" s="36">
        <f t="shared" si="10"/>
        <v>43</v>
      </c>
      <c r="F44" s="36">
        <f>SUM(F45:F46)</f>
        <v>43</v>
      </c>
      <c r="G44" s="36">
        <f>SUM(G45:G46)</f>
        <v>0</v>
      </c>
      <c r="H44" s="36">
        <f t="shared" si="5"/>
        <v>43</v>
      </c>
      <c r="I44" s="36">
        <f>SUM(I45:I46)</f>
        <v>43</v>
      </c>
      <c r="J44" s="36">
        <f>SUM(J45:J46)</f>
        <v>0</v>
      </c>
      <c r="K44" s="36">
        <f t="shared" si="6"/>
        <v>43</v>
      </c>
      <c r="L44" s="36">
        <f>SUM(L45:L46)</f>
        <v>43</v>
      </c>
      <c r="M44" s="36">
        <f>SUM(M45:M46)</f>
        <v>0</v>
      </c>
      <c r="N44" s="36">
        <f t="shared" si="7"/>
        <v>43</v>
      </c>
      <c r="O44" s="36">
        <f>SUM(O45:O46)</f>
        <v>43</v>
      </c>
      <c r="P44" s="36">
        <f>SUM(P45:P46)</f>
        <v>0</v>
      </c>
    </row>
    <row r="45" spans="1:16" s="6" customFormat="1" ht="15.75" x14ac:dyDescent="0.25">
      <c r="A45" s="8"/>
      <c r="B45" s="34"/>
      <c r="C45" s="34"/>
      <c r="D45" s="35" t="s">
        <v>100</v>
      </c>
      <c r="E45" s="36">
        <f t="shared" si="10"/>
        <v>37</v>
      </c>
      <c r="F45" s="37">
        <v>37</v>
      </c>
      <c r="G45" s="37">
        <v>0</v>
      </c>
      <c r="H45" s="36">
        <f t="shared" si="5"/>
        <v>37</v>
      </c>
      <c r="I45" s="37">
        <v>37</v>
      </c>
      <c r="J45" s="37">
        <v>0</v>
      </c>
      <c r="K45" s="36">
        <f t="shared" si="6"/>
        <v>37</v>
      </c>
      <c r="L45" s="37">
        <v>37</v>
      </c>
      <c r="M45" s="37">
        <v>0</v>
      </c>
      <c r="N45" s="36">
        <f t="shared" si="7"/>
        <v>37</v>
      </c>
      <c r="O45" s="37">
        <v>37</v>
      </c>
      <c r="P45" s="37">
        <v>0</v>
      </c>
    </row>
    <row r="46" spans="1:16" s="6" customFormat="1" ht="15.75" x14ac:dyDescent="0.25">
      <c r="A46" s="8"/>
      <c r="B46" s="34"/>
      <c r="C46" s="34"/>
      <c r="D46" s="35" t="s">
        <v>101</v>
      </c>
      <c r="E46" s="36">
        <f t="shared" si="10"/>
        <v>6</v>
      </c>
      <c r="F46" s="37">
        <v>6</v>
      </c>
      <c r="G46" s="37">
        <v>0</v>
      </c>
      <c r="H46" s="36">
        <f t="shared" si="5"/>
        <v>6</v>
      </c>
      <c r="I46" s="37">
        <v>6</v>
      </c>
      <c r="J46" s="37">
        <v>0</v>
      </c>
      <c r="K46" s="36">
        <f t="shared" si="6"/>
        <v>6</v>
      </c>
      <c r="L46" s="37">
        <v>6</v>
      </c>
      <c r="M46" s="37">
        <v>0</v>
      </c>
      <c r="N46" s="36">
        <f t="shared" si="7"/>
        <v>6</v>
      </c>
      <c r="O46" s="37">
        <v>6</v>
      </c>
      <c r="P46" s="37">
        <v>0</v>
      </c>
    </row>
    <row r="47" spans="1:16" ht="30" x14ac:dyDescent="0.25">
      <c r="A47" s="7"/>
      <c r="B47" s="38"/>
      <c r="C47" s="34" t="s">
        <v>18</v>
      </c>
      <c r="D47" s="39" t="s">
        <v>19</v>
      </c>
      <c r="E47" s="40">
        <f t="shared" si="10"/>
        <v>1115</v>
      </c>
      <c r="F47" s="37">
        <v>1100</v>
      </c>
      <c r="G47" s="37">
        <v>15</v>
      </c>
      <c r="H47" s="40">
        <f t="shared" si="5"/>
        <v>1115</v>
      </c>
      <c r="I47" s="37">
        <v>1100</v>
      </c>
      <c r="J47" s="37">
        <v>15</v>
      </c>
      <c r="K47" s="40">
        <f t="shared" si="6"/>
        <v>1115</v>
      </c>
      <c r="L47" s="37">
        <v>1100</v>
      </c>
      <c r="M47" s="37">
        <v>15</v>
      </c>
      <c r="N47" s="40">
        <f t="shared" si="7"/>
        <v>1115</v>
      </c>
      <c r="O47" s="37">
        <v>1100</v>
      </c>
      <c r="P47" s="37">
        <v>15</v>
      </c>
    </row>
    <row r="48" spans="1:16" ht="31.5" x14ac:dyDescent="0.25">
      <c r="B48" s="30" t="s">
        <v>281</v>
      </c>
      <c r="C48" s="31"/>
      <c r="D48" s="31" t="s">
        <v>222</v>
      </c>
      <c r="E48" s="32">
        <f t="shared" si="10"/>
        <v>5753</v>
      </c>
      <c r="F48" s="33">
        <f>SUM(F52)</f>
        <v>5353</v>
      </c>
      <c r="G48" s="33">
        <f>SUM(G52)</f>
        <v>400</v>
      </c>
      <c r="H48" s="32">
        <f t="shared" si="5"/>
        <v>5753</v>
      </c>
      <c r="I48" s="33">
        <f>SUM(I52)</f>
        <v>5353</v>
      </c>
      <c r="J48" s="33">
        <f>SUM(J52)</f>
        <v>400</v>
      </c>
      <c r="K48" s="32">
        <f t="shared" si="6"/>
        <v>5753</v>
      </c>
      <c r="L48" s="33">
        <f>SUM(L52)</f>
        <v>5353</v>
      </c>
      <c r="M48" s="33">
        <f>SUM(M52)</f>
        <v>400</v>
      </c>
      <c r="N48" s="32">
        <f t="shared" si="7"/>
        <v>5753</v>
      </c>
      <c r="O48" s="33">
        <f>SUM(O52)</f>
        <v>5353</v>
      </c>
      <c r="P48" s="33">
        <f>SUM(P52)</f>
        <v>400</v>
      </c>
    </row>
    <row r="49" spans="1:16" s="6" customFormat="1" ht="15.75" x14ac:dyDescent="0.25">
      <c r="A49" s="8"/>
      <c r="B49" s="34"/>
      <c r="C49" s="34"/>
      <c r="D49" s="35" t="s">
        <v>99</v>
      </c>
      <c r="E49" s="36">
        <f t="shared" si="10"/>
        <v>229</v>
      </c>
      <c r="F49" s="36">
        <f>SUM(F50:F51)</f>
        <v>229</v>
      </c>
      <c r="G49" s="36">
        <f>SUM(G50:G51)</f>
        <v>0</v>
      </c>
      <c r="H49" s="36">
        <f t="shared" si="5"/>
        <v>267</v>
      </c>
      <c r="I49" s="36">
        <f>SUM(I50:I51)</f>
        <v>267</v>
      </c>
      <c r="J49" s="36">
        <f>SUM(J50:J51)</f>
        <v>0</v>
      </c>
      <c r="K49" s="36">
        <f t="shared" si="6"/>
        <v>267</v>
      </c>
      <c r="L49" s="36">
        <f>SUM(L50:L51)</f>
        <v>267</v>
      </c>
      <c r="M49" s="36">
        <f>SUM(M50:M51)</f>
        <v>0</v>
      </c>
      <c r="N49" s="36">
        <f t="shared" si="7"/>
        <v>267</v>
      </c>
      <c r="O49" s="36">
        <f>SUM(O50:O51)</f>
        <v>267</v>
      </c>
      <c r="P49" s="36">
        <f>SUM(P50:P51)</f>
        <v>0</v>
      </c>
    </row>
    <row r="50" spans="1:16" s="6" customFormat="1" ht="15.75" x14ac:dyDescent="0.25">
      <c r="A50" s="8"/>
      <c r="B50" s="34"/>
      <c r="C50" s="34"/>
      <c r="D50" s="35" t="s">
        <v>100</v>
      </c>
      <c r="E50" s="36">
        <f t="shared" si="10"/>
        <v>170</v>
      </c>
      <c r="F50" s="37">
        <v>170</v>
      </c>
      <c r="G50" s="37">
        <v>0</v>
      </c>
      <c r="H50" s="36">
        <f t="shared" si="5"/>
        <v>170</v>
      </c>
      <c r="I50" s="37">
        <v>170</v>
      </c>
      <c r="J50" s="37">
        <v>0</v>
      </c>
      <c r="K50" s="36">
        <f t="shared" si="6"/>
        <v>170</v>
      </c>
      <c r="L50" s="37">
        <v>170</v>
      </c>
      <c r="M50" s="37">
        <v>0</v>
      </c>
      <c r="N50" s="36">
        <f t="shared" si="7"/>
        <v>170</v>
      </c>
      <c r="O50" s="37">
        <v>170</v>
      </c>
      <c r="P50" s="37">
        <v>0</v>
      </c>
    </row>
    <row r="51" spans="1:16" s="6" customFormat="1" ht="15.75" x14ac:dyDescent="0.25">
      <c r="A51" s="8"/>
      <c r="B51" s="34"/>
      <c r="C51" s="34"/>
      <c r="D51" s="35" t="s">
        <v>101</v>
      </c>
      <c r="E51" s="36">
        <f t="shared" si="10"/>
        <v>59</v>
      </c>
      <c r="F51" s="37">
        <v>59</v>
      </c>
      <c r="G51" s="37">
        <v>0</v>
      </c>
      <c r="H51" s="36">
        <f t="shared" si="5"/>
        <v>97</v>
      </c>
      <c r="I51" s="37">
        <v>97</v>
      </c>
      <c r="J51" s="37">
        <v>0</v>
      </c>
      <c r="K51" s="36">
        <f t="shared" si="6"/>
        <v>97</v>
      </c>
      <c r="L51" s="37">
        <v>97</v>
      </c>
      <c r="M51" s="37">
        <v>0</v>
      </c>
      <c r="N51" s="36">
        <f t="shared" si="7"/>
        <v>97</v>
      </c>
      <c r="O51" s="37">
        <v>97</v>
      </c>
      <c r="P51" s="37">
        <v>0</v>
      </c>
    </row>
    <row r="52" spans="1:16" ht="30" x14ac:dyDescent="0.25">
      <c r="B52" s="38"/>
      <c r="C52" s="34" t="s">
        <v>29</v>
      </c>
      <c r="D52" s="39" t="s">
        <v>20</v>
      </c>
      <c r="E52" s="40">
        <f t="shared" si="10"/>
        <v>5753</v>
      </c>
      <c r="F52" s="37">
        <v>5353</v>
      </c>
      <c r="G52" s="37">
        <v>400</v>
      </c>
      <c r="H52" s="40">
        <f t="shared" si="5"/>
        <v>5753</v>
      </c>
      <c r="I52" s="37">
        <v>5353</v>
      </c>
      <c r="J52" s="37">
        <v>400</v>
      </c>
      <c r="K52" s="40">
        <f t="shared" si="6"/>
        <v>5753</v>
      </c>
      <c r="L52" s="37">
        <v>5353</v>
      </c>
      <c r="M52" s="37">
        <v>400</v>
      </c>
      <c r="N52" s="40">
        <f t="shared" si="7"/>
        <v>5753</v>
      </c>
      <c r="O52" s="37">
        <v>5353</v>
      </c>
      <c r="P52" s="37">
        <v>400</v>
      </c>
    </row>
    <row r="53" spans="1:16" ht="31.5" x14ac:dyDescent="0.25">
      <c r="B53" s="30" t="s">
        <v>282</v>
      </c>
      <c r="C53" s="31"/>
      <c r="D53" s="31" t="s">
        <v>376</v>
      </c>
      <c r="E53" s="32">
        <f t="shared" si="10"/>
        <v>4215</v>
      </c>
      <c r="F53" s="33">
        <f>SUM(F57:F57)</f>
        <v>4215</v>
      </c>
      <c r="G53" s="33">
        <f>SUM(G57:G57)</f>
        <v>0</v>
      </c>
      <c r="H53" s="32">
        <f t="shared" si="5"/>
        <v>4215</v>
      </c>
      <c r="I53" s="33">
        <f>SUM(I57:I57)</f>
        <v>4215</v>
      </c>
      <c r="J53" s="33">
        <f>SUM(J57:J57)</f>
        <v>0</v>
      </c>
      <c r="K53" s="32">
        <f t="shared" si="6"/>
        <v>4215</v>
      </c>
      <c r="L53" s="33">
        <f>SUM(L57:L57)</f>
        <v>4215</v>
      </c>
      <c r="M53" s="33">
        <f>SUM(M57:M57)</f>
        <v>0</v>
      </c>
      <c r="N53" s="32">
        <f t="shared" si="7"/>
        <v>4215</v>
      </c>
      <c r="O53" s="33">
        <f>SUM(O57:O57)</f>
        <v>4215</v>
      </c>
      <c r="P53" s="33">
        <f>SUM(P57:P57)</f>
        <v>0</v>
      </c>
    </row>
    <row r="54" spans="1:16" s="6" customFormat="1" ht="15.75" x14ac:dyDescent="0.25">
      <c r="A54" s="8"/>
      <c r="B54" s="34"/>
      <c r="C54" s="34"/>
      <c r="D54" s="35" t="s">
        <v>99</v>
      </c>
      <c r="E54" s="36">
        <f t="shared" si="10"/>
        <v>201</v>
      </c>
      <c r="F54" s="36">
        <f>SUM(F55:F56)</f>
        <v>201</v>
      </c>
      <c r="G54" s="36">
        <f>SUM(G55:G56)</f>
        <v>0</v>
      </c>
      <c r="H54" s="36">
        <f t="shared" si="5"/>
        <v>13</v>
      </c>
      <c r="I54" s="36">
        <f>SUM(I55:I56)</f>
        <v>13</v>
      </c>
      <c r="J54" s="36">
        <f>SUM(J55:J56)</f>
        <v>0</v>
      </c>
      <c r="K54" s="36">
        <f t="shared" si="6"/>
        <v>13</v>
      </c>
      <c r="L54" s="36">
        <f>SUM(L55:L56)</f>
        <v>13</v>
      </c>
      <c r="M54" s="36">
        <f>SUM(M55:M56)</f>
        <v>0</v>
      </c>
      <c r="N54" s="36">
        <f t="shared" si="7"/>
        <v>13</v>
      </c>
      <c r="O54" s="36">
        <f>SUM(O55:O56)</f>
        <v>13</v>
      </c>
      <c r="P54" s="36">
        <f>SUM(P55:P56)</f>
        <v>0</v>
      </c>
    </row>
    <row r="55" spans="1:16" s="6" customFormat="1" ht="15.75" x14ac:dyDescent="0.25">
      <c r="A55" s="8"/>
      <c r="B55" s="34"/>
      <c r="C55" s="34"/>
      <c r="D55" s="35" t="s">
        <v>100</v>
      </c>
      <c r="E55" s="36">
        <f t="shared" si="10"/>
        <v>178</v>
      </c>
      <c r="F55" s="37">
        <v>178</v>
      </c>
      <c r="G55" s="37">
        <v>0</v>
      </c>
      <c r="H55" s="36">
        <f t="shared" si="5"/>
        <v>8</v>
      </c>
      <c r="I55" s="37">
        <v>8</v>
      </c>
      <c r="J55" s="37">
        <v>0</v>
      </c>
      <c r="K55" s="36">
        <f t="shared" si="6"/>
        <v>8</v>
      </c>
      <c r="L55" s="37">
        <v>8</v>
      </c>
      <c r="M55" s="37">
        <v>0</v>
      </c>
      <c r="N55" s="36">
        <f t="shared" si="7"/>
        <v>8</v>
      </c>
      <c r="O55" s="37">
        <v>8</v>
      </c>
      <c r="P55" s="37">
        <v>0</v>
      </c>
    </row>
    <row r="56" spans="1:16" s="6" customFormat="1" ht="15.75" x14ac:dyDescent="0.25">
      <c r="A56" s="8"/>
      <c r="B56" s="34"/>
      <c r="C56" s="34"/>
      <c r="D56" s="35" t="s">
        <v>101</v>
      </c>
      <c r="E56" s="36">
        <f t="shared" si="10"/>
        <v>23</v>
      </c>
      <c r="F56" s="37">
        <v>23</v>
      </c>
      <c r="G56" s="37">
        <v>0</v>
      </c>
      <c r="H56" s="36">
        <f t="shared" si="5"/>
        <v>5</v>
      </c>
      <c r="I56" s="37">
        <v>5</v>
      </c>
      <c r="J56" s="37">
        <v>0</v>
      </c>
      <c r="K56" s="36">
        <f t="shared" si="6"/>
        <v>5</v>
      </c>
      <c r="L56" s="37">
        <v>5</v>
      </c>
      <c r="M56" s="37">
        <v>0</v>
      </c>
      <c r="N56" s="36">
        <f t="shared" si="7"/>
        <v>5</v>
      </c>
      <c r="O56" s="37">
        <v>5</v>
      </c>
      <c r="P56" s="37">
        <v>0</v>
      </c>
    </row>
    <row r="57" spans="1:16" ht="105" x14ac:dyDescent="0.25">
      <c r="B57" s="38"/>
      <c r="C57" s="34" t="s">
        <v>266</v>
      </c>
      <c r="D57" s="39" t="s">
        <v>378</v>
      </c>
      <c r="E57" s="40">
        <f t="shared" si="10"/>
        <v>4215</v>
      </c>
      <c r="F57" s="37">
        <v>4215</v>
      </c>
      <c r="G57" s="37">
        <v>0</v>
      </c>
      <c r="H57" s="40">
        <f t="shared" si="5"/>
        <v>4215</v>
      </c>
      <c r="I57" s="37">
        <v>4215</v>
      </c>
      <c r="J57" s="37">
        <v>0</v>
      </c>
      <c r="K57" s="40">
        <f t="shared" si="6"/>
        <v>4215</v>
      </c>
      <c r="L57" s="37">
        <v>4215</v>
      </c>
      <c r="M57" s="37">
        <v>0</v>
      </c>
      <c r="N57" s="40">
        <f t="shared" si="7"/>
        <v>4215</v>
      </c>
      <c r="O57" s="37">
        <v>4215</v>
      </c>
      <c r="P57" s="37">
        <v>0</v>
      </c>
    </row>
    <row r="58" spans="1:16" s="6" customFormat="1" ht="31.5" x14ac:dyDescent="0.25">
      <c r="A58" s="8"/>
      <c r="B58" s="30" t="s">
        <v>363</v>
      </c>
      <c r="C58" s="31"/>
      <c r="D58" s="31" t="s">
        <v>377</v>
      </c>
      <c r="E58" s="32">
        <f t="shared" si="10"/>
        <v>1103</v>
      </c>
      <c r="F58" s="33">
        <f>SUM(F62:F62)</f>
        <v>1103</v>
      </c>
      <c r="G58" s="33">
        <f>SUM(G62:G62)</f>
        <v>0</v>
      </c>
      <c r="H58" s="32">
        <f t="shared" si="5"/>
        <v>2200</v>
      </c>
      <c r="I58" s="33">
        <f>SUM(I62:I62)</f>
        <v>2200</v>
      </c>
      <c r="J58" s="33">
        <f>SUM(J62:J62)</f>
        <v>0</v>
      </c>
      <c r="K58" s="32">
        <f t="shared" si="6"/>
        <v>2200</v>
      </c>
      <c r="L58" s="33">
        <f>SUM(L62:L62)</f>
        <v>2200</v>
      </c>
      <c r="M58" s="33">
        <f>SUM(M62:M62)</f>
        <v>0</v>
      </c>
      <c r="N58" s="32">
        <f t="shared" si="7"/>
        <v>2200</v>
      </c>
      <c r="O58" s="33">
        <f>SUM(O62:O62)</f>
        <v>2200</v>
      </c>
      <c r="P58" s="33">
        <f>SUM(P62:P62)</f>
        <v>0</v>
      </c>
    </row>
    <row r="59" spans="1:16" s="6" customFormat="1" ht="15.75" x14ac:dyDescent="0.25">
      <c r="A59" s="8"/>
      <c r="B59" s="34"/>
      <c r="C59" s="34"/>
      <c r="D59" s="35" t="s">
        <v>99</v>
      </c>
      <c r="E59" s="36">
        <f t="shared" si="10"/>
        <v>52</v>
      </c>
      <c r="F59" s="36">
        <f>SUM(F60:F61)</f>
        <v>52</v>
      </c>
      <c r="G59" s="36">
        <f>SUM(G60:G61)</f>
        <v>0</v>
      </c>
      <c r="H59" s="36">
        <f t="shared" si="5"/>
        <v>57</v>
      </c>
      <c r="I59" s="36">
        <f>SUM(I60:I61)</f>
        <v>57</v>
      </c>
      <c r="J59" s="36">
        <f>SUM(J60:J61)</f>
        <v>0</v>
      </c>
      <c r="K59" s="36">
        <f t="shared" si="6"/>
        <v>57</v>
      </c>
      <c r="L59" s="36">
        <f>SUM(L60:L61)</f>
        <v>57</v>
      </c>
      <c r="M59" s="36">
        <f>SUM(M60:M61)</f>
        <v>0</v>
      </c>
      <c r="N59" s="36">
        <f t="shared" si="7"/>
        <v>57</v>
      </c>
      <c r="O59" s="36">
        <f>SUM(O60:O61)</f>
        <v>57</v>
      </c>
      <c r="P59" s="36">
        <f>SUM(P60:P61)</f>
        <v>0</v>
      </c>
    </row>
    <row r="60" spans="1:16" s="6" customFormat="1" ht="15.75" x14ac:dyDescent="0.25">
      <c r="A60" s="8"/>
      <c r="B60" s="34"/>
      <c r="C60" s="34"/>
      <c r="D60" s="35" t="s">
        <v>100</v>
      </c>
      <c r="E60" s="36">
        <f t="shared" si="10"/>
        <v>52</v>
      </c>
      <c r="F60" s="37">
        <v>52</v>
      </c>
      <c r="G60" s="37">
        <v>0</v>
      </c>
      <c r="H60" s="36">
        <f t="shared" si="5"/>
        <v>52</v>
      </c>
      <c r="I60" s="37">
        <v>52</v>
      </c>
      <c r="J60" s="37">
        <v>0</v>
      </c>
      <c r="K60" s="36">
        <f t="shared" si="6"/>
        <v>52</v>
      </c>
      <c r="L60" s="37">
        <v>52</v>
      </c>
      <c r="M60" s="37">
        <v>0</v>
      </c>
      <c r="N60" s="36">
        <f t="shared" si="7"/>
        <v>52</v>
      </c>
      <c r="O60" s="37">
        <v>52</v>
      </c>
      <c r="P60" s="37">
        <v>0</v>
      </c>
    </row>
    <row r="61" spans="1:16" s="6" customFormat="1" ht="15.75" x14ac:dyDescent="0.25">
      <c r="A61" s="8"/>
      <c r="B61" s="34"/>
      <c r="C61" s="34"/>
      <c r="D61" s="35" t="s">
        <v>101</v>
      </c>
      <c r="E61" s="36">
        <f t="shared" si="10"/>
        <v>0</v>
      </c>
      <c r="F61" s="37">
        <v>0</v>
      </c>
      <c r="G61" s="37">
        <v>0</v>
      </c>
      <c r="H61" s="36">
        <f t="shared" si="5"/>
        <v>5</v>
      </c>
      <c r="I61" s="37">
        <v>5</v>
      </c>
      <c r="J61" s="37">
        <v>0</v>
      </c>
      <c r="K61" s="36">
        <f t="shared" si="6"/>
        <v>5</v>
      </c>
      <c r="L61" s="37">
        <v>5</v>
      </c>
      <c r="M61" s="37">
        <v>0</v>
      </c>
      <c r="N61" s="36">
        <f t="shared" si="7"/>
        <v>5</v>
      </c>
      <c r="O61" s="37">
        <v>5</v>
      </c>
      <c r="P61" s="37">
        <v>0</v>
      </c>
    </row>
    <row r="62" spans="1:16" ht="15.75" x14ac:dyDescent="0.25">
      <c r="A62" s="7"/>
      <c r="B62" s="38"/>
      <c r="C62" s="34" t="s">
        <v>364</v>
      </c>
      <c r="D62" s="39" t="s">
        <v>379</v>
      </c>
      <c r="E62" s="40">
        <f t="shared" si="10"/>
        <v>1103</v>
      </c>
      <c r="F62" s="37">
        <v>1103</v>
      </c>
      <c r="G62" s="37">
        <v>0</v>
      </c>
      <c r="H62" s="40">
        <f t="shared" si="5"/>
        <v>2200</v>
      </c>
      <c r="I62" s="37">
        <v>2200</v>
      </c>
      <c r="J62" s="37">
        <v>0</v>
      </c>
      <c r="K62" s="40">
        <f t="shared" si="6"/>
        <v>2200</v>
      </c>
      <c r="L62" s="37">
        <v>2200</v>
      </c>
      <c r="M62" s="37">
        <v>0</v>
      </c>
      <c r="N62" s="40">
        <f t="shared" si="7"/>
        <v>2200</v>
      </c>
      <c r="O62" s="37">
        <v>2200</v>
      </c>
      <c r="P62" s="37">
        <v>0</v>
      </c>
    </row>
    <row r="63" spans="1:16" ht="38.25" customHeight="1" x14ac:dyDescent="0.25">
      <c r="B63" s="16" t="s">
        <v>283</v>
      </c>
      <c r="C63" s="17"/>
      <c r="D63" s="18" t="s">
        <v>30</v>
      </c>
      <c r="E63" s="19">
        <f t="shared" si="10"/>
        <v>3126000</v>
      </c>
      <c r="F63" s="19">
        <f>F67+F73+F87+F105+F109</f>
        <v>3126000</v>
      </c>
      <c r="G63" s="19">
        <f>G67+G73+G87+G105+G109</f>
        <v>0</v>
      </c>
      <c r="H63" s="19">
        <f t="shared" si="5"/>
        <v>3541000</v>
      </c>
      <c r="I63" s="19">
        <f>I67+I73+I87+I105+I109</f>
        <v>3541000</v>
      </c>
      <c r="J63" s="19">
        <f>J67+J73+J87+J105+J109</f>
        <v>0</v>
      </c>
      <c r="K63" s="19">
        <f t="shared" si="6"/>
        <v>3823400</v>
      </c>
      <c r="L63" s="19">
        <f>L67+L73+L87+L105+L109</f>
        <v>3823400</v>
      </c>
      <c r="M63" s="19">
        <f>M67+M73+M87+M105+M109</f>
        <v>0</v>
      </c>
      <c r="N63" s="19">
        <f t="shared" si="7"/>
        <v>4128392</v>
      </c>
      <c r="O63" s="19">
        <f>O67+O73+O87+O105+O109</f>
        <v>4128392</v>
      </c>
      <c r="P63" s="19">
        <f>P67+P73+P87+P105+P109</f>
        <v>0</v>
      </c>
    </row>
    <row r="64" spans="1:16" s="6" customFormat="1" ht="15.75" x14ac:dyDescent="0.25">
      <c r="A64" s="8"/>
      <c r="B64" s="34"/>
      <c r="C64" s="34"/>
      <c r="D64" s="35" t="s">
        <v>99</v>
      </c>
      <c r="E64" s="36">
        <f t="shared" si="10"/>
        <v>1038</v>
      </c>
      <c r="F64" s="36">
        <f>F68+F74+F88+F106+F110</f>
        <v>1038</v>
      </c>
      <c r="G64" s="36">
        <f>G68+G74+G88+G106</f>
        <v>0</v>
      </c>
      <c r="H64" s="36">
        <f t="shared" si="5"/>
        <v>1038</v>
      </c>
      <c r="I64" s="36">
        <f>I68+I74+I88+I106+I110</f>
        <v>1038</v>
      </c>
      <c r="J64" s="36">
        <f>J68+J74+J88+J106</f>
        <v>0</v>
      </c>
      <c r="K64" s="36">
        <f t="shared" si="6"/>
        <v>1038</v>
      </c>
      <c r="L64" s="36">
        <f>L68+L74+L88+L106+L110</f>
        <v>1038</v>
      </c>
      <c r="M64" s="36">
        <f>M68+M74+M88+M106</f>
        <v>0</v>
      </c>
      <c r="N64" s="36">
        <f t="shared" si="7"/>
        <v>1038</v>
      </c>
      <c r="O64" s="36">
        <f>O68+O74+O88+O106+O110</f>
        <v>1038</v>
      </c>
      <c r="P64" s="36">
        <f>P68+P74+P88+P106</f>
        <v>0</v>
      </c>
    </row>
    <row r="65" spans="1:16" s="6" customFormat="1" ht="15.75" x14ac:dyDescent="0.25">
      <c r="A65" s="8"/>
      <c r="B65" s="34"/>
      <c r="C65" s="34"/>
      <c r="D65" s="35" t="s">
        <v>100</v>
      </c>
      <c r="E65" s="36">
        <f t="shared" si="10"/>
        <v>0</v>
      </c>
      <c r="F65" s="36">
        <f>F69+F75+F89+F107+F111</f>
        <v>0</v>
      </c>
      <c r="G65" s="37">
        <f>G69+G75+G89+G107</f>
        <v>0</v>
      </c>
      <c r="H65" s="36">
        <f t="shared" si="5"/>
        <v>0</v>
      </c>
      <c r="I65" s="36">
        <f>I69+I75+I89+I107+I111</f>
        <v>0</v>
      </c>
      <c r="J65" s="37">
        <f>J69+J75+J89+J107</f>
        <v>0</v>
      </c>
      <c r="K65" s="36">
        <f t="shared" si="6"/>
        <v>0</v>
      </c>
      <c r="L65" s="36">
        <f>L69+L75+L89+L107+L111</f>
        <v>0</v>
      </c>
      <c r="M65" s="37">
        <f>M69+M75+M89+M107</f>
        <v>0</v>
      </c>
      <c r="N65" s="36">
        <f t="shared" si="7"/>
        <v>0</v>
      </c>
      <c r="O65" s="36">
        <f>O69+O75+O89+O107+O111</f>
        <v>0</v>
      </c>
      <c r="P65" s="37">
        <f>P69+P75+P89+P107</f>
        <v>0</v>
      </c>
    </row>
    <row r="66" spans="1:16" ht="19.5" x14ac:dyDescent="0.25">
      <c r="B66" s="25"/>
      <c r="C66" s="26"/>
      <c r="D66" s="35" t="s">
        <v>101</v>
      </c>
      <c r="E66" s="36">
        <f t="shared" si="10"/>
        <v>1038</v>
      </c>
      <c r="F66" s="36">
        <f>F70+F76+F90+F108+F112</f>
        <v>1038</v>
      </c>
      <c r="G66" s="36">
        <f>G70+G76+G90+G108</f>
        <v>0</v>
      </c>
      <c r="H66" s="36">
        <f t="shared" si="5"/>
        <v>1038</v>
      </c>
      <c r="I66" s="36">
        <f>I70+I76+I90+I108+I112</f>
        <v>1038</v>
      </c>
      <c r="J66" s="36">
        <f>J70+J76+J90+J108</f>
        <v>0</v>
      </c>
      <c r="K66" s="36">
        <f t="shared" si="6"/>
        <v>1038</v>
      </c>
      <c r="L66" s="36">
        <f>L70+L76+L90+L108+L112</f>
        <v>1038</v>
      </c>
      <c r="M66" s="36">
        <f>M70+M76+M90+M108</f>
        <v>0</v>
      </c>
      <c r="N66" s="36">
        <f t="shared" si="7"/>
        <v>1038</v>
      </c>
      <c r="O66" s="36">
        <f>O70+O76+O90+O108+O112</f>
        <v>1038</v>
      </c>
      <c r="P66" s="36">
        <f>P70+P76+P90+P108</f>
        <v>0</v>
      </c>
    </row>
    <row r="67" spans="1:16" ht="18" x14ac:dyDescent="0.25">
      <c r="B67" s="30" t="s">
        <v>284</v>
      </c>
      <c r="C67" s="31"/>
      <c r="D67" s="53" t="s">
        <v>31</v>
      </c>
      <c r="E67" s="32">
        <f t="shared" si="10"/>
        <v>2230000</v>
      </c>
      <c r="F67" s="33">
        <f>SUM(F71:F72)</f>
        <v>2230000</v>
      </c>
      <c r="G67" s="33">
        <f>SUM(G71:G72)</f>
        <v>0</v>
      </c>
      <c r="H67" s="32">
        <f t="shared" si="5"/>
        <v>2630812</v>
      </c>
      <c r="I67" s="33">
        <f>SUM(I71:I72)</f>
        <v>2630812</v>
      </c>
      <c r="J67" s="33">
        <f>SUM(J71:J72)</f>
        <v>0</v>
      </c>
      <c r="K67" s="32">
        <f t="shared" si="6"/>
        <v>2900738</v>
      </c>
      <c r="L67" s="33">
        <f>SUM(L71:L72)</f>
        <v>2900738</v>
      </c>
      <c r="M67" s="33">
        <f>SUM(M71:M72)</f>
        <v>0</v>
      </c>
      <c r="N67" s="32">
        <f t="shared" si="7"/>
        <v>3190418</v>
      </c>
      <c r="O67" s="33">
        <f>SUM(O71:O72)</f>
        <v>3190418</v>
      </c>
      <c r="P67" s="33">
        <f>SUM(P71:P72)</f>
        <v>0</v>
      </c>
    </row>
    <row r="68" spans="1:16" ht="18" x14ac:dyDescent="0.25">
      <c r="B68" s="41"/>
      <c r="C68" s="42"/>
      <c r="D68" s="43" t="s">
        <v>99</v>
      </c>
      <c r="E68" s="36">
        <f t="shared" si="10"/>
        <v>0</v>
      </c>
      <c r="F68" s="36">
        <f>SUM(F69:F70)</f>
        <v>0</v>
      </c>
      <c r="G68" s="36">
        <f>SUM(G69:G70)</f>
        <v>0</v>
      </c>
      <c r="H68" s="36">
        <f t="shared" si="5"/>
        <v>0</v>
      </c>
      <c r="I68" s="36">
        <f>SUM(I69:I70)</f>
        <v>0</v>
      </c>
      <c r="J68" s="36">
        <f>SUM(J69:J70)</f>
        <v>0</v>
      </c>
      <c r="K68" s="36">
        <f t="shared" si="6"/>
        <v>0</v>
      </c>
      <c r="L68" s="36">
        <f>SUM(L69:L70)</f>
        <v>0</v>
      </c>
      <c r="M68" s="36">
        <f>SUM(M69:M70)</f>
        <v>0</v>
      </c>
      <c r="N68" s="36">
        <f t="shared" si="7"/>
        <v>0</v>
      </c>
      <c r="O68" s="36">
        <f>SUM(O69:O70)</f>
        <v>0</v>
      </c>
      <c r="P68" s="36">
        <f>SUM(P69:P70)</f>
        <v>0</v>
      </c>
    </row>
    <row r="69" spans="1:16" ht="18" x14ac:dyDescent="0.25">
      <c r="B69" s="41"/>
      <c r="C69" s="42"/>
      <c r="D69" s="44" t="s">
        <v>220</v>
      </c>
      <c r="E69" s="36">
        <f t="shared" si="10"/>
        <v>0</v>
      </c>
      <c r="F69" s="37">
        <v>0</v>
      </c>
      <c r="G69" s="37">
        <v>0</v>
      </c>
      <c r="H69" s="36">
        <f t="shared" si="5"/>
        <v>0</v>
      </c>
      <c r="I69" s="37">
        <v>0</v>
      </c>
      <c r="J69" s="37">
        <v>0</v>
      </c>
      <c r="K69" s="36">
        <f t="shared" si="6"/>
        <v>0</v>
      </c>
      <c r="L69" s="37">
        <v>0</v>
      </c>
      <c r="M69" s="37">
        <v>0</v>
      </c>
      <c r="N69" s="36">
        <f t="shared" si="7"/>
        <v>0</v>
      </c>
      <c r="O69" s="37">
        <v>0</v>
      </c>
      <c r="P69" s="37">
        <v>0</v>
      </c>
    </row>
    <row r="70" spans="1:16" ht="18" x14ac:dyDescent="0.25">
      <c r="B70" s="41"/>
      <c r="C70" s="42"/>
      <c r="D70" s="44" t="s">
        <v>103</v>
      </c>
      <c r="E70" s="36">
        <f t="shared" si="10"/>
        <v>0</v>
      </c>
      <c r="F70" s="37">
        <v>0</v>
      </c>
      <c r="G70" s="37">
        <v>0</v>
      </c>
      <c r="H70" s="36">
        <f t="shared" si="5"/>
        <v>0</v>
      </c>
      <c r="I70" s="37">
        <v>0</v>
      </c>
      <c r="J70" s="37">
        <v>0</v>
      </c>
      <c r="K70" s="36">
        <f t="shared" si="6"/>
        <v>0</v>
      </c>
      <c r="L70" s="37">
        <v>0</v>
      </c>
      <c r="M70" s="37">
        <v>0</v>
      </c>
      <c r="N70" s="36">
        <f t="shared" si="7"/>
        <v>0</v>
      </c>
      <c r="O70" s="37">
        <v>0</v>
      </c>
      <c r="P70" s="37">
        <v>0</v>
      </c>
    </row>
    <row r="71" spans="1:16" ht="30" x14ac:dyDescent="0.25">
      <c r="B71" s="38"/>
      <c r="C71" s="34" t="s">
        <v>48</v>
      </c>
      <c r="D71" s="39" t="s">
        <v>32</v>
      </c>
      <c r="E71" s="40">
        <f t="shared" si="10"/>
        <v>2110000</v>
      </c>
      <c r="F71" s="37">
        <v>2110000</v>
      </c>
      <c r="G71" s="37">
        <v>0</v>
      </c>
      <c r="H71" s="40">
        <f t="shared" si="5"/>
        <v>2510000</v>
      </c>
      <c r="I71" s="37">
        <v>2510000</v>
      </c>
      <c r="J71" s="37">
        <v>0</v>
      </c>
      <c r="K71" s="40">
        <f t="shared" si="6"/>
        <v>2779738</v>
      </c>
      <c r="L71" s="37">
        <f>2900738-121000</f>
        <v>2779738</v>
      </c>
      <c r="M71" s="37">
        <v>0</v>
      </c>
      <c r="N71" s="40">
        <f t="shared" si="7"/>
        <v>3069418</v>
      </c>
      <c r="O71" s="37">
        <f>3190418-121000</f>
        <v>3069418</v>
      </c>
      <c r="P71" s="37">
        <v>0</v>
      </c>
    </row>
    <row r="72" spans="1:16" ht="75" x14ac:dyDescent="0.25">
      <c r="B72" s="38"/>
      <c r="C72" s="34" t="s">
        <v>47</v>
      </c>
      <c r="D72" s="39" t="s">
        <v>104</v>
      </c>
      <c r="E72" s="40">
        <f t="shared" si="10"/>
        <v>120000</v>
      </c>
      <c r="F72" s="37">
        <v>120000</v>
      </c>
      <c r="G72" s="37">
        <v>0</v>
      </c>
      <c r="H72" s="40">
        <f t="shared" si="5"/>
        <v>120812</v>
      </c>
      <c r="I72" s="37">
        <v>120812</v>
      </c>
      <c r="J72" s="37">
        <v>0</v>
      </c>
      <c r="K72" s="40">
        <f t="shared" si="6"/>
        <v>121000</v>
      </c>
      <c r="L72" s="37">
        <v>121000</v>
      </c>
      <c r="M72" s="37">
        <v>0</v>
      </c>
      <c r="N72" s="40">
        <f t="shared" si="7"/>
        <v>121000</v>
      </c>
      <c r="O72" s="37">
        <v>121000</v>
      </c>
      <c r="P72" s="37">
        <v>0</v>
      </c>
    </row>
    <row r="73" spans="1:16" ht="36" x14ac:dyDescent="0.25">
      <c r="B73" s="30" t="s">
        <v>285</v>
      </c>
      <c r="C73" s="31"/>
      <c r="D73" s="53" t="s">
        <v>33</v>
      </c>
      <c r="E73" s="32">
        <f t="shared" si="10"/>
        <v>793000</v>
      </c>
      <c r="F73" s="33">
        <f>F77+F78+F79+F80+F81+F83+F84+F85+F86</f>
        <v>793000</v>
      </c>
      <c r="G73" s="33">
        <f>G77+G78+G79+G80+G81+G83+G84+G85+G86</f>
        <v>0</v>
      </c>
      <c r="H73" s="32">
        <f t="shared" si="5"/>
        <v>805798</v>
      </c>
      <c r="I73" s="33">
        <f>I77+I78+I79+I80+I81+I83+I84+I85+I86</f>
        <v>805798</v>
      </c>
      <c r="J73" s="33">
        <f>J77+J78+J79+J80+J81+J83+J84+J85+J86</f>
        <v>0</v>
      </c>
      <c r="K73" s="32">
        <f t="shared" si="6"/>
        <v>816772</v>
      </c>
      <c r="L73" s="33">
        <f>L77+L78+L79+L80+L81+L83+L84+L85+L86</f>
        <v>816772</v>
      </c>
      <c r="M73" s="33">
        <f>M77+M78+M79+M80+M81+M83+M84+M85+M86</f>
        <v>0</v>
      </c>
      <c r="N73" s="32">
        <f t="shared" si="7"/>
        <v>827817</v>
      </c>
      <c r="O73" s="33">
        <f>O77+O78+O79+O80+O81+O83+O84+O85+O86</f>
        <v>827817</v>
      </c>
      <c r="P73" s="33">
        <f>P77+P78+P79+P80+P81+P83+P84+P85+P86</f>
        <v>0</v>
      </c>
    </row>
    <row r="74" spans="1:16" ht="18" x14ac:dyDescent="0.25">
      <c r="B74" s="41"/>
      <c r="C74" s="42"/>
      <c r="D74" s="43" t="s">
        <v>99</v>
      </c>
      <c r="E74" s="36">
        <f t="shared" si="10"/>
        <v>484</v>
      </c>
      <c r="F74" s="36">
        <f>SUM(F75:F76)</f>
        <v>484</v>
      </c>
      <c r="G74" s="36">
        <f>SUM(G75:G76)</f>
        <v>0</v>
      </c>
      <c r="H74" s="36">
        <f t="shared" ref="H74:H120" si="11">SUM(I74:J74)</f>
        <v>484</v>
      </c>
      <c r="I74" s="36">
        <f>SUM(I75:I76)</f>
        <v>484</v>
      </c>
      <c r="J74" s="36">
        <f>SUM(J75:J76)</f>
        <v>0</v>
      </c>
      <c r="K74" s="36">
        <f t="shared" ref="K74:K120" si="12">SUM(L74:M74)</f>
        <v>484</v>
      </c>
      <c r="L74" s="36">
        <f>SUM(L75:L76)</f>
        <v>484</v>
      </c>
      <c r="M74" s="36">
        <f>SUM(M75:M76)</f>
        <v>0</v>
      </c>
      <c r="N74" s="36">
        <f t="shared" ref="N74:N120" si="13">SUM(O74:P74)</f>
        <v>484</v>
      </c>
      <c r="O74" s="36">
        <f>SUM(O75:O76)</f>
        <v>484</v>
      </c>
      <c r="P74" s="36">
        <f>SUM(P75:P76)</f>
        <v>0</v>
      </c>
    </row>
    <row r="75" spans="1:16" ht="18" x14ac:dyDescent="0.25">
      <c r="B75" s="41"/>
      <c r="C75" s="42"/>
      <c r="D75" s="44" t="s">
        <v>220</v>
      </c>
      <c r="E75" s="36">
        <f t="shared" si="10"/>
        <v>0</v>
      </c>
      <c r="F75" s="37">
        <v>0</v>
      </c>
      <c r="G75" s="37">
        <v>0</v>
      </c>
      <c r="H75" s="36">
        <f t="shared" si="11"/>
        <v>0</v>
      </c>
      <c r="I75" s="37">
        <v>0</v>
      </c>
      <c r="J75" s="37">
        <v>0</v>
      </c>
      <c r="K75" s="36">
        <f t="shared" si="12"/>
        <v>0</v>
      </c>
      <c r="L75" s="37">
        <v>0</v>
      </c>
      <c r="M75" s="37">
        <v>0</v>
      </c>
      <c r="N75" s="36">
        <f t="shared" si="13"/>
        <v>0</v>
      </c>
      <c r="O75" s="37">
        <v>0</v>
      </c>
      <c r="P75" s="37">
        <v>0</v>
      </c>
    </row>
    <row r="76" spans="1:16" ht="18" x14ac:dyDescent="0.25">
      <c r="B76" s="41"/>
      <c r="C76" s="42"/>
      <c r="D76" s="44" t="s">
        <v>103</v>
      </c>
      <c r="E76" s="36">
        <f t="shared" si="10"/>
        <v>484</v>
      </c>
      <c r="F76" s="37">
        <v>484</v>
      </c>
      <c r="G76" s="37">
        <v>0</v>
      </c>
      <c r="H76" s="36">
        <f t="shared" si="11"/>
        <v>484</v>
      </c>
      <c r="I76" s="37">
        <v>484</v>
      </c>
      <c r="J76" s="37">
        <v>0</v>
      </c>
      <c r="K76" s="36">
        <f t="shared" si="12"/>
        <v>484</v>
      </c>
      <c r="L76" s="37">
        <v>484</v>
      </c>
      <c r="M76" s="37">
        <v>0</v>
      </c>
      <c r="N76" s="36">
        <f t="shared" si="13"/>
        <v>484</v>
      </c>
      <c r="O76" s="37">
        <v>484</v>
      </c>
      <c r="P76" s="37">
        <v>0</v>
      </c>
    </row>
    <row r="77" spans="1:16" ht="30" x14ac:dyDescent="0.25">
      <c r="B77" s="38"/>
      <c r="C77" s="34" t="s">
        <v>38</v>
      </c>
      <c r="D77" s="39" t="s">
        <v>34</v>
      </c>
      <c r="E77" s="36">
        <f t="shared" si="10"/>
        <v>350760</v>
      </c>
      <c r="F77" s="37">
        <v>350760</v>
      </c>
      <c r="G77" s="37">
        <v>0</v>
      </c>
      <c r="H77" s="36">
        <f t="shared" si="11"/>
        <v>356721</v>
      </c>
      <c r="I77" s="37">
        <v>356721</v>
      </c>
      <c r="J77" s="37">
        <v>0</v>
      </c>
      <c r="K77" s="36">
        <f t="shared" si="12"/>
        <v>361361</v>
      </c>
      <c r="L77" s="37">
        <v>361361</v>
      </c>
      <c r="M77" s="37">
        <v>0</v>
      </c>
      <c r="N77" s="36">
        <f t="shared" si="13"/>
        <v>366982</v>
      </c>
      <c r="O77" s="37">
        <v>366982</v>
      </c>
      <c r="P77" s="37">
        <v>0</v>
      </c>
    </row>
    <row r="78" spans="1:16" ht="15.75" x14ac:dyDescent="0.25">
      <c r="B78" s="38"/>
      <c r="C78" s="34" t="s">
        <v>39</v>
      </c>
      <c r="D78" s="39" t="s">
        <v>54</v>
      </c>
      <c r="E78" s="36">
        <f t="shared" si="10"/>
        <v>272150</v>
      </c>
      <c r="F78" s="37">
        <v>272150</v>
      </c>
      <c r="G78" s="37">
        <v>0</v>
      </c>
      <c r="H78" s="36">
        <f t="shared" si="11"/>
        <v>275697</v>
      </c>
      <c r="I78" s="37">
        <v>275697</v>
      </c>
      <c r="J78" s="37">
        <v>0</v>
      </c>
      <c r="K78" s="36">
        <f t="shared" si="12"/>
        <v>281911</v>
      </c>
      <c r="L78" s="37">
        <v>281911</v>
      </c>
      <c r="M78" s="37">
        <v>0</v>
      </c>
      <c r="N78" s="36">
        <f t="shared" si="13"/>
        <v>286835</v>
      </c>
      <c r="O78" s="37">
        <v>286835</v>
      </c>
      <c r="P78" s="37">
        <v>0</v>
      </c>
    </row>
    <row r="79" spans="1:16" ht="30" x14ac:dyDescent="0.25">
      <c r="B79" s="38"/>
      <c r="C79" s="34" t="s">
        <v>40</v>
      </c>
      <c r="D79" s="39" t="s">
        <v>53</v>
      </c>
      <c r="E79" s="36">
        <f t="shared" si="10"/>
        <v>126000</v>
      </c>
      <c r="F79" s="37">
        <v>126000</v>
      </c>
      <c r="G79" s="37">
        <v>0</v>
      </c>
      <c r="H79" s="36">
        <f t="shared" si="11"/>
        <v>126000</v>
      </c>
      <c r="I79" s="37">
        <v>126000</v>
      </c>
      <c r="J79" s="37">
        <v>0</v>
      </c>
      <c r="K79" s="36">
        <f t="shared" si="12"/>
        <v>126000</v>
      </c>
      <c r="L79" s="37">
        <v>126000</v>
      </c>
      <c r="M79" s="37">
        <v>0</v>
      </c>
      <c r="N79" s="36">
        <f t="shared" si="13"/>
        <v>126000</v>
      </c>
      <c r="O79" s="37">
        <v>126000</v>
      </c>
      <c r="P79" s="37">
        <v>0</v>
      </c>
    </row>
    <row r="80" spans="1:16" ht="15.75" x14ac:dyDescent="0.25">
      <c r="B80" s="38"/>
      <c r="C80" s="34" t="s">
        <v>41</v>
      </c>
      <c r="D80" s="39" t="s">
        <v>52</v>
      </c>
      <c r="E80" s="36">
        <f t="shared" si="10"/>
        <v>550</v>
      </c>
      <c r="F80" s="37">
        <v>550</v>
      </c>
      <c r="G80" s="37">
        <v>0</v>
      </c>
      <c r="H80" s="36">
        <f t="shared" si="11"/>
        <v>880</v>
      </c>
      <c r="I80" s="37">
        <v>880</v>
      </c>
      <c r="J80" s="37">
        <v>0</v>
      </c>
      <c r="K80" s="36">
        <f t="shared" si="12"/>
        <v>1000</v>
      </c>
      <c r="L80" s="37">
        <v>1000</v>
      </c>
      <c r="M80" s="37">
        <v>0</v>
      </c>
      <c r="N80" s="36">
        <f t="shared" si="13"/>
        <v>1500</v>
      </c>
      <c r="O80" s="37">
        <v>1500</v>
      </c>
      <c r="P80" s="37">
        <v>0</v>
      </c>
    </row>
    <row r="81" spans="2:16" ht="30" x14ac:dyDescent="0.25">
      <c r="B81" s="38"/>
      <c r="C81" s="34" t="s">
        <v>42</v>
      </c>
      <c r="D81" s="39" t="s">
        <v>35</v>
      </c>
      <c r="E81" s="36">
        <f t="shared" si="10"/>
        <v>22000</v>
      </c>
      <c r="F81" s="37">
        <v>22000</v>
      </c>
      <c r="G81" s="37">
        <v>0</v>
      </c>
      <c r="H81" s="36">
        <f t="shared" si="11"/>
        <v>25000</v>
      </c>
      <c r="I81" s="37">
        <v>25000</v>
      </c>
      <c r="J81" s="37">
        <v>0</v>
      </c>
      <c r="K81" s="36">
        <f t="shared" si="12"/>
        <v>25000</v>
      </c>
      <c r="L81" s="37">
        <v>25000</v>
      </c>
      <c r="M81" s="37">
        <v>0</v>
      </c>
      <c r="N81" s="36">
        <f t="shared" si="13"/>
        <v>25000</v>
      </c>
      <c r="O81" s="37">
        <v>25000</v>
      </c>
      <c r="P81" s="37">
        <v>0</v>
      </c>
    </row>
    <row r="82" spans="2:16" ht="45.75" customHeight="1" x14ac:dyDescent="0.25">
      <c r="B82" s="38"/>
      <c r="C82" s="34"/>
      <c r="D82" s="39" t="s">
        <v>355</v>
      </c>
      <c r="E82" s="36">
        <f t="shared" si="10"/>
        <v>22000</v>
      </c>
      <c r="F82" s="37">
        <v>22000</v>
      </c>
      <c r="G82" s="37">
        <v>0</v>
      </c>
      <c r="H82" s="36">
        <f t="shared" si="11"/>
        <v>0</v>
      </c>
      <c r="I82" s="37">
        <v>0</v>
      </c>
      <c r="J82" s="37">
        <v>0</v>
      </c>
      <c r="K82" s="36">
        <f t="shared" si="12"/>
        <v>0</v>
      </c>
      <c r="L82" s="37">
        <v>0</v>
      </c>
      <c r="M82" s="37">
        <v>0</v>
      </c>
      <c r="N82" s="36">
        <f t="shared" si="13"/>
        <v>0</v>
      </c>
      <c r="O82" s="37">
        <v>0</v>
      </c>
      <c r="P82" s="37">
        <v>0</v>
      </c>
    </row>
    <row r="83" spans="2:16" ht="30" x14ac:dyDescent="0.25">
      <c r="B83" s="38"/>
      <c r="C83" s="34" t="s">
        <v>43</v>
      </c>
      <c r="D83" s="39" t="s">
        <v>51</v>
      </c>
      <c r="E83" s="36">
        <f t="shared" si="10"/>
        <v>15000</v>
      </c>
      <c r="F83" s="37">
        <v>15000</v>
      </c>
      <c r="G83" s="37">
        <v>0</v>
      </c>
      <c r="H83" s="36">
        <f t="shared" si="11"/>
        <v>15000</v>
      </c>
      <c r="I83" s="37">
        <v>15000</v>
      </c>
      <c r="J83" s="37">
        <v>0</v>
      </c>
      <c r="K83" s="36">
        <f t="shared" si="12"/>
        <v>15000</v>
      </c>
      <c r="L83" s="37">
        <v>15000</v>
      </c>
      <c r="M83" s="37">
        <v>0</v>
      </c>
      <c r="N83" s="36">
        <f t="shared" si="13"/>
        <v>15000</v>
      </c>
      <c r="O83" s="37">
        <v>15000</v>
      </c>
      <c r="P83" s="37">
        <v>0</v>
      </c>
    </row>
    <row r="84" spans="2:16" ht="45" x14ac:dyDescent="0.25">
      <c r="B84" s="38"/>
      <c r="C84" s="34" t="s">
        <v>44</v>
      </c>
      <c r="D84" s="39" t="s">
        <v>50</v>
      </c>
      <c r="E84" s="36">
        <f t="shared" si="10"/>
        <v>1300</v>
      </c>
      <c r="F84" s="37">
        <v>1300</v>
      </c>
      <c r="G84" s="37">
        <v>0</v>
      </c>
      <c r="H84" s="36">
        <f t="shared" si="11"/>
        <v>1300</v>
      </c>
      <c r="I84" s="37">
        <v>1300</v>
      </c>
      <c r="J84" s="37">
        <v>0</v>
      </c>
      <c r="K84" s="36">
        <f t="shared" si="12"/>
        <v>1300</v>
      </c>
      <c r="L84" s="37">
        <v>1300</v>
      </c>
      <c r="M84" s="37">
        <v>0</v>
      </c>
      <c r="N84" s="36">
        <f t="shared" si="13"/>
        <v>1300</v>
      </c>
      <c r="O84" s="37">
        <v>1300</v>
      </c>
      <c r="P84" s="37">
        <v>0</v>
      </c>
    </row>
    <row r="85" spans="2:16" ht="15.75" x14ac:dyDescent="0.25">
      <c r="B85" s="38"/>
      <c r="C85" s="34" t="s">
        <v>45</v>
      </c>
      <c r="D85" s="39" t="s">
        <v>36</v>
      </c>
      <c r="E85" s="36">
        <f t="shared" si="10"/>
        <v>4900</v>
      </c>
      <c r="F85" s="37">
        <v>4900</v>
      </c>
      <c r="G85" s="37">
        <v>0</v>
      </c>
      <c r="H85" s="36">
        <f t="shared" si="11"/>
        <v>4900</v>
      </c>
      <c r="I85" s="37">
        <v>4900</v>
      </c>
      <c r="J85" s="37">
        <v>0</v>
      </c>
      <c r="K85" s="36">
        <f t="shared" si="12"/>
        <v>4900</v>
      </c>
      <c r="L85" s="37">
        <v>4900</v>
      </c>
      <c r="M85" s="37">
        <v>0</v>
      </c>
      <c r="N85" s="36">
        <f t="shared" si="13"/>
        <v>4900</v>
      </c>
      <c r="O85" s="37">
        <v>4900</v>
      </c>
      <c r="P85" s="37">
        <v>0</v>
      </c>
    </row>
    <row r="86" spans="2:16" ht="15.75" x14ac:dyDescent="0.25">
      <c r="B86" s="38"/>
      <c r="C86" s="34" t="s">
        <v>46</v>
      </c>
      <c r="D86" s="39" t="s">
        <v>37</v>
      </c>
      <c r="E86" s="36">
        <f t="shared" si="10"/>
        <v>340</v>
      </c>
      <c r="F86" s="37">
        <v>340</v>
      </c>
      <c r="G86" s="37">
        <v>0</v>
      </c>
      <c r="H86" s="36">
        <f t="shared" si="11"/>
        <v>300</v>
      </c>
      <c r="I86" s="37">
        <v>300</v>
      </c>
      <c r="J86" s="37">
        <v>0</v>
      </c>
      <c r="K86" s="36">
        <f t="shared" si="12"/>
        <v>300</v>
      </c>
      <c r="L86" s="37">
        <v>300</v>
      </c>
      <c r="M86" s="37">
        <v>0</v>
      </c>
      <c r="N86" s="36">
        <f t="shared" si="13"/>
        <v>300</v>
      </c>
      <c r="O86" s="37">
        <v>300</v>
      </c>
      <c r="P86" s="37">
        <v>0</v>
      </c>
    </row>
    <row r="87" spans="2:16" ht="36" x14ac:dyDescent="0.25">
      <c r="B87" s="30" t="s">
        <v>286</v>
      </c>
      <c r="C87" s="31"/>
      <c r="D87" s="53" t="s">
        <v>49</v>
      </c>
      <c r="E87" s="32">
        <f t="shared" si="10"/>
        <v>37400</v>
      </c>
      <c r="F87" s="33">
        <f>SUM(F91:F104)</f>
        <v>37400</v>
      </c>
      <c r="G87" s="33">
        <f>SUM(G91:G104)</f>
        <v>0</v>
      </c>
      <c r="H87" s="32">
        <f t="shared" si="11"/>
        <v>38890</v>
      </c>
      <c r="I87" s="33">
        <f>SUM(I91:I104)</f>
        <v>38890</v>
      </c>
      <c r="J87" s="33">
        <f>SUM(J91:J104)</f>
        <v>0</v>
      </c>
      <c r="K87" s="32">
        <f t="shared" si="12"/>
        <v>40390</v>
      </c>
      <c r="L87" s="33">
        <f>SUM(L91:L104)</f>
        <v>40390</v>
      </c>
      <c r="M87" s="33">
        <f>SUM(M91:M104)</f>
        <v>0</v>
      </c>
      <c r="N87" s="32">
        <f t="shared" si="13"/>
        <v>43657</v>
      </c>
      <c r="O87" s="33">
        <f>SUM(O91:O104)</f>
        <v>43657</v>
      </c>
      <c r="P87" s="33">
        <f>SUM(P91:P104)</f>
        <v>0</v>
      </c>
    </row>
    <row r="88" spans="2:16" ht="18" x14ac:dyDescent="0.25">
      <c r="B88" s="41"/>
      <c r="C88" s="42"/>
      <c r="D88" s="43" t="s">
        <v>99</v>
      </c>
      <c r="E88" s="36">
        <f t="shared" si="10"/>
        <v>0</v>
      </c>
      <c r="F88" s="36">
        <f>SUM(F89:F90)</f>
        <v>0</v>
      </c>
      <c r="G88" s="36">
        <f>SUM(G89:G90)</f>
        <v>0</v>
      </c>
      <c r="H88" s="36">
        <f t="shared" si="11"/>
        <v>0</v>
      </c>
      <c r="I88" s="36">
        <f>SUM(I89:I90)</f>
        <v>0</v>
      </c>
      <c r="J88" s="36">
        <f>SUM(J89:J90)</f>
        <v>0</v>
      </c>
      <c r="K88" s="36">
        <f t="shared" si="12"/>
        <v>0</v>
      </c>
      <c r="L88" s="36">
        <f>SUM(L89:L90)</f>
        <v>0</v>
      </c>
      <c r="M88" s="36">
        <f>SUM(M89:M90)</f>
        <v>0</v>
      </c>
      <c r="N88" s="36">
        <f t="shared" si="13"/>
        <v>0</v>
      </c>
      <c r="O88" s="36">
        <f>SUM(O89:O90)</f>
        <v>0</v>
      </c>
      <c r="P88" s="36">
        <f>SUM(P89:P90)</f>
        <v>0</v>
      </c>
    </row>
    <row r="89" spans="2:16" ht="18" x14ac:dyDescent="0.25">
      <c r="B89" s="41"/>
      <c r="C89" s="42"/>
      <c r="D89" s="44" t="s">
        <v>220</v>
      </c>
      <c r="E89" s="36">
        <f t="shared" si="10"/>
        <v>0</v>
      </c>
      <c r="F89" s="37">
        <v>0</v>
      </c>
      <c r="G89" s="37">
        <v>0</v>
      </c>
      <c r="H89" s="36">
        <f t="shared" si="11"/>
        <v>0</v>
      </c>
      <c r="I89" s="37">
        <v>0</v>
      </c>
      <c r="J89" s="37">
        <v>0</v>
      </c>
      <c r="K89" s="36">
        <f t="shared" si="12"/>
        <v>0</v>
      </c>
      <c r="L89" s="37">
        <v>0</v>
      </c>
      <c r="M89" s="37">
        <v>0</v>
      </c>
      <c r="N89" s="36">
        <f t="shared" si="13"/>
        <v>0</v>
      </c>
      <c r="O89" s="37">
        <v>0</v>
      </c>
      <c r="P89" s="37">
        <v>0</v>
      </c>
    </row>
    <row r="90" spans="2:16" ht="18" x14ac:dyDescent="0.25">
      <c r="B90" s="41"/>
      <c r="C90" s="42"/>
      <c r="D90" s="44" t="s">
        <v>103</v>
      </c>
      <c r="E90" s="36">
        <f t="shared" si="10"/>
        <v>0</v>
      </c>
      <c r="F90" s="37">
        <v>0</v>
      </c>
      <c r="G90" s="37">
        <v>0</v>
      </c>
      <c r="H90" s="36">
        <f t="shared" si="11"/>
        <v>0</v>
      </c>
      <c r="I90" s="37">
        <v>0</v>
      </c>
      <c r="J90" s="37">
        <v>0</v>
      </c>
      <c r="K90" s="36">
        <f t="shared" si="12"/>
        <v>0</v>
      </c>
      <c r="L90" s="37">
        <v>0</v>
      </c>
      <c r="M90" s="37">
        <v>0</v>
      </c>
      <c r="N90" s="36">
        <f t="shared" si="13"/>
        <v>0</v>
      </c>
      <c r="O90" s="37">
        <v>0</v>
      </c>
      <c r="P90" s="37">
        <v>0</v>
      </c>
    </row>
    <row r="91" spans="2:16" ht="30" x14ac:dyDescent="0.25">
      <c r="B91" s="38"/>
      <c r="C91" s="34" t="s">
        <v>55</v>
      </c>
      <c r="D91" s="39" t="s">
        <v>260</v>
      </c>
      <c r="E91" s="40">
        <f t="shared" si="10"/>
        <v>1800</v>
      </c>
      <c r="F91" s="45">
        <v>1800</v>
      </c>
      <c r="G91" s="45">
        <v>0</v>
      </c>
      <c r="H91" s="40">
        <f t="shared" si="11"/>
        <v>1800</v>
      </c>
      <c r="I91" s="45">
        <v>1800</v>
      </c>
      <c r="J91" s="45">
        <v>0</v>
      </c>
      <c r="K91" s="40">
        <f t="shared" si="12"/>
        <v>1900</v>
      </c>
      <c r="L91" s="45">
        <v>1900</v>
      </c>
      <c r="M91" s="45">
        <v>0</v>
      </c>
      <c r="N91" s="80">
        <f t="shared" si="13"/>
        <v>2000</v>
      </c>
      <c r="O91" s="45">
        <v>2000</v>
      </c>
      <c r="P91" s="45">
        <v>0</v>
      </c>
    </row>
    <row r="92" spans="2:16" x14ac:dyDescent="0.25">
      <c r="B92" s="38"/>
      <c r="C92" s="34" t="s">
        <v>56</v>
      </c>
      <c r="D92" s="39" t="s">
        <v>238</v>
      </c>
      <c r="E92" s="40">
        <f t="shared" si="10"/>
        <v>2800</v>
      </c>
      <c r="F92" s="45">
        <v>2800</v>
      </c>
      <c r="G92" s="45">
        <v>0</v>
      </c>
      <c r="H92" s="40">
        <f t="shared" si="11"/>
        <v>2950</v>
      </c>
      <c r="I92" s="45">
        <v>2950</v>
      </c>
      <c r="J92" s="45">
        <v>0</v>
      </c>
      <c r="K92" s="40">
        <f t="shared" si="12"/>
        <v>3109</v>
      </c>
      <c r="L92" s="45">
        <v>3109</v>
      </c>
      <c r="M92" s="45">
        <v>0</v>
      </c>
      <c r="N92" s="80">
        <f t="shared" si="13"/>
        <v>3500</v>
      </c>
      <c r="O92" s="45">
        <v>3500</v>
      </c>
      <c r="P92" s="45">
        <v>0</v>
      </c>
    </row>
    <row r="93" spans="2:16" x14ac:dyDescent="0.25">
      <c r="B93" s="38"/>
      <c r="C93" s="34" t="s">
        <v>57</v>
      </c>
      <c r="D93" s="39" t="s">
        <v>239</v>
      </c>
      <c r="E93" s="40">
        <f t="shared" si="10"/>
        <v>3600</v>
      </c>
      <c r="F93" s="45">
        <v>3600</v>
      </c>
      <c r="G93" s="45">
        <v>0</v>
      </c>
      <c r="H93" s="40">
        <f t="shared" si="11"/>
        <v>3650</v>
      </c>
      <c r="I93" s="45">
        <v>3650</v>
      </c>
      <c r="J93" s="45">
        <v>0</v>
      </c>
      <c r="K93" s="40">
        <f t="shared" si="12"/>
        <v>3800</v>
      </c>
      <c r="L93" s="45">
        <v>3800</v>
      </c>
      <c r="M93" s="45">
        <v>0</v>
      </c>
      <c r="N93" s="80">
        <f t="shared" si="13"/>
        <v>5000</v>
      </c>
      <c r="O93" s="45">
        <v>5000</v>
      </c>
      <c r="P93" s="45">
        <v>0</v>
      </c>
    </row>
    <row r="94" spans="2:16" x14ac:dyDescent="0.25">
      <c r="B94" s="38"/>
      <c r="C94" s="34" t="s">
        <v>58</v>
      </c>
      <c r="D94" s="39" t="s">
        <v>240</v>
      </c>
      <c r="E94" s="40">
        <f t="shared" si="10"/>
        <v>38</v>
      </c>
      <c r="F94" s="45">
        <v>38</v>
      </c>
      <c r="G94" s="45">
        <v>0</v>
      </c>
      <c r="H94" s="40">
        <f t="shared" si="11"/>
        <v>38</v>
      </c>
      <c r="I94" s="45">
        <v>38</v>
      </c>
      <c r="J94" s="45">
        <v>0</v>
      </c>
      <c r="K94" s="40">
        <f t="shared" si="12"/>
        <v>38</v>
      </c>
      <c r="L94" s="45">
        <v>38</v>
      </c>
      <c r="M94" s="45">
        <v>0</v>
      </c>
      <c r="N94" s="80">
        <f t="shared" si="13"/>
        <v>38</v>
      </c>
      <c r="O94" s="45">
        <v>38</v>
      </c>
      <c r="P94" s="45">
        <v>0</v>
      </c>
    </row>
    <row r="95" spans="2:16" x14ac:dyDescent="0.25">
      <c r="B95" s="38"/>
      <c r="C95" s="34" t="s">
        <v>59</v>
      </c>
      <c r="D95" s="39" t="s">
        <v>241</v>
      </c>
      <c r="E95" s="40">
        <f t="shared" si="10"/>
        <v>6782</v>
      </c>
      <c r="F95" s="45">
        <v>6782</v>
      </c>
      <c r="G95" s="45">
        <v>0</v>
      </c>
      <c r="H95" s="40">
        <f t="shared" si="11"/>
        <v>6800</v>
      </c>
      <c r="I95" s="45">
        <v>6800</v>
      </c>
      <c r="J95" s="45">
        <v>0</v>
      </c>
      <c r="K95" s="40">
        <f t="shared" si="12"/>
        <v>6900</v>
      </c>
      <c r="L95" s="45">
        <v>6900</v>
      </c>
      <c r="M95" s="45">
        <v>0</v>
      </c>
      <c r="N95" s="80">
        <f t="shared" si="13"/>
        <v>7200</v>
      </c>
      <c r="O95" s="45">
        <v>7200</v>
      </c>
      <c r="P95" s="45">
        <v>0</v>
      </c>
    </row>
    <row r="96" spans="2:16" x14ac:dyDescent="0.25">
      <c r="B96" s="38"/>
      <c r="C96" s="34" t="s">
        <v>60</v>
      </c>
      <c r="D96" s="39" t="s">
        <v>242</v>
      </c>
      <c r="E96" s="40">
        <f t="shared" si="10"/>
        <v>5600</v>
      </c>
      <c r="F96" s="45">
        <v>5600</v>
      </c>
      <c r="G96" s="45">
        <v>0</v>
      </c>
      <c r="H96" s="40">
        <f t="shared" si="11"/>
        <v>5600</v>
      </c>
      <c r="I96" s="45">
        <v>5600</v>
      </c>
      <c r="J96" s="45">
        <v>0</v>
      </c>
      <c r="K96" s="40">
        <f t="shared" si="12"/>
        <v>5800</v>
      </c>
      <c r="L96" s="45">
        <v>5800</v>
      </c>
      <c r="M96" s="45">
        <v>0</v>
      </c>
      <c r="N96" s="80">
        <f t="shared" si="13"/>
        <v>6300</v>
      </c>
      <c r="O96" s="45">
        <v>6300</v>
      </c>
      <c r="P96" s="45">
        <v>0</v>
      </c>
    </row>
    <row r="97" spans="2:16" x14ac:dyDescent="0.25">
      <c r="B97" s="38"/>
      <c r="C97" s="34" t="s">
        <v>61</v>
      </c>
      <c r="D97" s="39" t="s">
        <v>243</v>
      </c>
      <c r="E97" s="40">
        <f t="shared" si="10"/>
        <v>50</v>
      </c>
      <c r="F97" s="45">
        <v>50</v>
      </c>
      <c r="G97" s="45">
        <v>0</v>
      </c>
      <c r="H97" s="40">
        <f t="shared" si="11"/>
        <v>50</v>
      </c>
      <c r="I97" s="45">
        <v>50</v>
      </c>
      <c r="J97" s="45">
        <v>0</v>
      </c>
      <c r="K97" s="40">
        <f t="shared" si="12"/>
        <v>50</v>
      </c>
      <c r="L97" s="45">
        <v>50</v>
      </c>
      <c r="M97" s="45">
        <v>0</v>
      </c>
      <c r="N97" s="80">
        <f t="shared" si="13"/>
        <v>50</v>
      </c>
      <c r="O97" s="45">
        <v>50</v>
      </c>
      <c r="P97" s="45">
        <v>0</v>
      </c>
    </row>
    <row r="98" spans="2:16" x14ac:dyDescent="0.25">
      <c r="B98" s="38"/>
      <c r="C98" s="34" t="s">
        <v>62</v>
      </c>
      <c r="D98" s="39" t="s">
        <v>244</v>
      </c>
      <c r="E98" s="40">
        <f t="shared" si="10"/>
        <v>450</v>
      </c>
      <c r="F98" s="45">
        <v>450</v>
      </c>
      <c r="G98" s="45">
        <v>0</v>
      </c>
      <c r="H98" s="40">
        <f t="shared" si="11"/>
        <v>450</v>
      </c>
      <c r="I98" s="45">
        <v>450</v>
      </c>
      <c r="J98" s="45">
        <v>0</v>
      </c>
      <c r="K98" s="40">
        <f t="shared" si="12"/>
        <v>450</v>
      </c>
      <c r="L98" s="45">
        <v>450</v>
      </c>
      <c r="M98" s="45">
        <v>0</v>
      </c>
      <c r="N98" s="80">
        <f t="shared" si="13"/>
        <v>490</v>
      </c>
      <c r="O98" s="45">
        <v>490</v>
      </c>
      <c r="P98" s="45">
        <v>0</v>
      </c>
    </row>
    <row r="99" spans="2:16" x14ac:dyDescent="0.25">
      <c r="B99" s="38"/>
      <c r="C99" s="34" t="s">
        <v>63</v>
      </c>
      <c r="D99" s="39" t="s">
        <v>245</v>
      </c>
      <c r="E99" s="40">
        <f t="shared" si="10"/>
        <v>9585</v>
      </c>
      <c r="F99" s="45">
        <v>9585</v>
      </c>
      <c r="G99" s="45">
        <v>0</v>
      </c>
      <c r="H99" s="40">
        <f t="shared" si="11"/>
        <v>9900</v>
      </c>
      <c r="I99" s="45">
        <v>9900</v>
      </c>
      <c r="J99" s="45">
        <v>0</v>
      </c>
      <c r="K99" s="40">
        <f t="shared" si="12"/>
        <v>10085</v>
      </c>
      <c r="L99" s="45">
        <v>10085</v>
      </c>
      <c r="M99" s="45">
        <v>0</v>
      </c>
      <c r="N99" s="80">
        <f t="shared" si="13"/>
        <v>10500</v>
      </c>
      <c r="O99" s="45">
        <v>10500</v>
      </c>
      <c r="P99" s="45">
        <v>0</v>
      </c>
    </row>
    <row r="100" spans="2:16" ht="30" x14ac:dyDescent="0.25">
      <c r="B100" s="38"/>
      <c r="C100" s="34" t="s">
        <v>64</v>
      </c>
      <c r="D100" s="39" t="s">
        <v>246</v>
      </c>
      <c r="E100" s="40">
        <f t="shared" si="10"/>
        <v>2700</v>
      </c>
      <c r="F100" s="45">
        <v>2700</v>
      </c>
      <c r="G100" s="45">
        <v>0</v>
      </c>
      <c r="H100" s="40">
        <f t="shared" si="11"/>
        <v>2700</v>
      </c>
      <c r="I100" s="45">
        <v>2700</v>
      </c>
      <c r="J100" s="45">
        <v>0</v>
      </c>
      <c r="K100" s="40">
        <f t="shared" si="12"/>
        <v>2991</v>
      </c>
      <c r="L100" s="45">
        <v>2991</v>
      </c>
      <c r="M100" s="45">
        <v>0</v>
      </c>
      <c r="N100" s="80">
        <f t="shared" si="13"/>
        <v>3050</v>
      </c>
      <c r="O100" s="45">
        <v>3050</v>
      </c>
      <c r="P100" s="45">
        <v>0</v>
      </c>
    </row>
    <row r="101" spans="2:16" x14ac:dyDescent="0.25">
      <c r="B101" s="38"/>
      <c r="C101" s="34" t="s">
        <v>65</v>
      </c>
      <c r="D101" s="39" t="s">
        <v>247</v>
      </c>
      <c r="E101" s="40">
        <f t="shared" si="10"/>
        <v>1200</v>
      </c>
      <c r="F101" s="45">
        <v>1200</v>
      </c>
      <c r="G101" s="45">
        <v>0</v>
      </c>
      <c r="H101" s="40">
        <f t="shared" si="11"/>
        <v>1683</v>
      </c>
      <c r="I101" s="45">
        <v>1683</v>
      </c>
      <c r="J101" s="45">
        <v>0</v>
      </c>
      <c r="K101" s="40">
        <f t="shared" si="12"/>
        <v>1683</v>
      </c>
      <c r="L101" s="45">
        <v>1683</v>
      </c>
      <c r="M101" s="45">
        <v>0</v>
      </c>
      <c r="N101" s="80">
        <f t="shared" si="13"/>
        <v>1683</v>
      </c>
      <c r="O101" s="45">
        <v>1683</v>
      </c>
      <c r="P101" s="45">
        <v>0</v>
      </c>
    </row>
    <row r="102" spans="2:16" ht="30" x14ac:dyDescent="0.25">
      <c r="B102" s="38"/>
      <c r="C102" s="34" t="s">
        <v>66</v>
      </c>
      <c r="D102" s="39" t="s">
        <v>248</v>
      </c>
      <c r="E102" s="40">
        <f t="shared" si="10"/>
        <v>2276</v>
      </c>
      <c r="F102" s="45">
        <v>2276</v>
      </c>
      <c r="G102" s="45">
        <v>0</v>
      </c>
      <c r="H102" s="40">
        <f t="shared" si="11"/>
        <v>2648</v>
      </c>
      <c r="I102" s="45">
        <v>2648</v>
      </c>
      <c r="J102" s="45">
        <v>0</v>
      </c>
      <c r="K102" s="40">
        <f t="shared" si="12"/>
        <v>2648</v>
      </c>
      <c r="L102" s="45">
        <v>2648</v>
      </c>
      <c r="M102" s="45">
        <v>0</v>
      </c>
      <c r="N102" s="80">
        <f t="shared" si="13"/>
        <v>2900</v>
      </c>
      <c r="O102" s="45">
        <v>2900</v>
      </c>
      <c r="P102" s="45">
        <v>0</v>
      </c>
    </row>
    <row r="103" spans="2:16" ht="45" x14ac:dyDescent="0.25">
      <c r="B103" s="38"/>
      <c r="C103" s="34" t="s">
        <v>67</v>
      </c>
      <c r="D103" s="39" t="s">
        <v>249</v>
      </c>
      <c r="E103" s="40">
        <f t="shared" si="10"/>
        <v>262</v>
      </c>
      <c r="F103" s="45">
        <v>262</v>
      </c>
      <c r="G103" s="45">
        <v>0</v>
      </c>
      <c r="H103" s="40">
        <f t="shared" si="11"/>
        <v>271</v>
      </c>
      <c r="I103" s="45">
        <v>271</v>
      </c>
      <c r="J103" s="45">
        <v>0</v>
      </c>
      <c r="K103" s="40">
        <f t="shared" si="12"/>
        <v>552</v>
      </c>
      <c r="L103" s="45">
        <v>552</v>
      </c>
      <c r="M103" s="45">
        <v>0</v>
      </c>
      <c r="N103" s="80">
        <f t="shared" si="13"/>
        <v>562</v>
      </c>
      <c r="O103" s="45">
        <v>562</v>
      </c>
      <c r="P103" s="45">
        <v>0</v>
      </c>
    </row>
    <row r="104" spans="2:16" ht="45" x14ac:dyDescent="0.25">
      <c r="B104" s="38"/>
      <c r="C104" s="34" t="s">
        <v>68</v>
      </c>
      <c r="D104" s="39" t="s">
        <v>250</v>
      </c>
      <c r="E104" s="40">
        <f t="shared" si="10"/>
        <v>257</v>
      </c>
      <c r="F104" s="45">
        <v>257</v>
      </c>
      <c r="G104" s="45">
        <v>0</v>
      </c>
      <c r="H104" s="40">
        <f t="shared" si="11"/>
        <v>350</v>
      </c>
      <c r="I104" s="45">
        <v>350</v>
      </c>
      <c r="J104" s="45">
        <v>0</v>
      </c>
      <c r="K104" s="40">
        <f t="shared" si="12"/>
        <v>384</v>
      </c>
      <c r="L104" s="45">
        <v>384</v>
      </c>
      <c r="M104" s="45">
        <v>0</v>
      </c>
      <c r="N104" s="80">
        <f t="shared" si="13"/>
        <v>384</v>
      </c>
      <c r="O104" s="45">
        <v>384</v>
      </c>
      <c r="P104" s="45">
        <v>0</v>
      </c>
    </row>
    <row r="105" spans="2:16" ht="36" x14ac:dyDescent="0.25">
      <c r="B105" s="30" t="s">
        <v>287</v>
      </c>
      <c r="C105" s="31"/>
      <c r="D105" s="53" t="s">
        <v>98</v>
      </c>
      <c r="E105" s="32">
        <f t="shared" si="10"/>
        <v>58300</v>
      </c>
      <c r="F105" s="33">
        <v>58300</v>
      </c>
      <c r="G105" s="33">
        <v>0</v>
      </c>
      <c r="H105" s="32">
        <f t="shared" si="11"/>
        <v>57500</v>
      </c>
      <c r="I105" s="33">
        <v>57500</v>
      </c>
      <c r="J105" s="33">
        <v>0</v>
      </c>
      <c r="K105" s="32">
        <f t="shared" si="12"/>
        <v>57500</v>
      </c>
      <c r="L105" s="33">
        <v>57500</v>
      </c>
      <c r="M105" s="33">
        <v>0</v>
      </c>
      <c r="N105" s="32">
        <f t="shared" si="13"/>
        <v>57500</v>
      </c>
      <c r="O105" s="33">
        <v>57500</v>
      </c>
      <c r="P105" s="33">
        <v>0</v>
      </c>
    </row>
    <row r="106" spans="2:16" ht="18" x14ac:dyDescent="0.25">
      <c r="B106" s="41"/>
      <c r="C106" s="42"/>
      <c r="D106" s="43" t="s">
        <v>99</v>
      </c>
      <c r="E106" s="36">
        <f t="shared" si="10"/>
        <v>0</v>
      </c>
      <c r="F106" s="36">
        <f>SUM(F107:F108)</f>
        <v>0</v>
      </c>
      <c r="G106" s="36">
        <f>SUM(G107:G108)</f>
        <v>0</v>
      </c>
      <c r="H106" s="36">
        <f t="shared" si="11"/>
        <v>0</v>
      </c>
      <c r="I106" s="36">
        <f>SUM(I107:I108)</f>
        <v>0</v>
      </c>
      <c r="J106" s="36">
        <f>SUM(J107:J108)</f>
        <v>0</v>
      </c>
      <c r="K106" s="36">
        <f t="shared" si="12"/>
        <v>0</v>
      </c>
      <c r="L106" s="36">
        <f>SUM(L107:L108)</f>
        <v>0</v>
      </c>
      <c r="M106" s="36">
        <f>SUM(M107:M108)</f>
        <v>0</v>
      </c>
      <c r="N106" s="36">
        <f t="shared" si="13"/>
        <v>0</v>
      </c>
      <c r="O106" s="36">
        <f>SUM(O107:O108)</f>
        <v>0</v>
      </c>
      <c r="P106" s="36">
        <f>SUM(P107:P108)</f>
        <v>0</v>
      </c>
    </row>
    <row r="107" spans="2:16" ht="18" x14ac:dyDescent="0.25">
      <c r="B107" s="41"/>
      <c r="C107" s="42"/>
      <c r="D107" s="44" t="s">
        <v>220</v>
      </c>
      <c r="E107" s="36">
        <f t="shared" ref="E107:E120" si="14">SUM(F107:G107)</f>
        <v>0</v>
      </c>
      <c r="F107" s="37">
        <v>0</v>
      </c>
      <c r="G107" s="37">
        <v>0</v>
      </c>
      <c r="H107" s="36">
        <f t="shared" si="11"/>
        <v>0</v>
      </c>
      <c r="I107" s="37">
        <v>0</v>
      </c>
      <c r="J107" s="37">
        <v>0</v>
      </c>
      <c r="K107" s="36">
        <f t="shared" si="12"/>
        <v>0</v>
      </c>
      <c r="L107" s="37">
        <v>0</v>
      </c>
      <c r="M107" s="37">
        <v>0</v>
      </c>
      <c r="N107" s="36">
        <f t="shared" si="13"/>
        <v>0</v>
      </c>
      <c r="O107" s="37">
        <v>0</v>
      </c>
      <c r="P107" s="37">
        <v>0</v>
      </c>
    </row>
    <row r="108" spans="2:16" ht="18" x14ac:dyDescent="0.25">
      <c r="B108" s="41"/>
      <c r="C108" s="42"/>
      <c r="D108" s="44" t="s">
        <v>103</v>
      </c>
      <c r="E108" s="36">
        <f t="shared" si="14"/>
        <v>0</v>
      </c>
      <c r="F108" s="37">
        <v>0</v>
      </c>
      <c r="G108" s="37">
        <v>0</v>
      </c>
      <c r="H108" s="36">
        <f t="shared" si="11"/>
        <v>0</v>
      </c>
      <c r="I108" s="37">
        <v>0</v>
      </c>
      <c r="J108" s="37">
        <v>0</v>
      </c>
      <c r="K108" s="36">
        <f t="shared" si="12"/>
        <v>0</v>
      </c>
      <c r="L108" s="37">
        <v>0</v>
      </c>
      <c r="M108" s="37">
        <v>0</v>
      </c>
      <c r="N108" s="36">
        <f t="shared" si="13"/>
        <v>0</v>
      </c>
      <c r="O108" s="37">
        <v>0</v>
      </c>
      <c r="P108" s="37">
        <v>0</v>
      </c>
    </row>
    <row r="109" spans="2:16" ht="54" x14ac:dyDescent="0.25">
      <c r="B109" s="30" t="s">
        <v>280</v>
      </c>
      <c r="C109" s="31"/>
      <c r="D109" s="53" t="s">
        <v>223</v>
      </c>
      <c r="E109" s="32">
        <f t="shared" si="14"/>
        <v>7300</v>
      </c>
      <c r="F109" s="33">
        <v>7300</v>
      </c>
      <c r="G109" s="33">
        <v>0</v>
      </c>
      <c r="H109" s="32">
        <f t="shared" si="11"/>
        <v>8000</v>
      </c>
      <c r="I109" s="33">
        <v>8000</v>
      </c>
      <c r="J109" s="33">
        <v>0</v>
      </c>
      <c r="K109" s="32">
        <f t="shared" si="12"/>
        <v>8000</v>
      </c>
      <c r="L109" s="33">
        <v>8000</v>
      </c>
      <c r="M109" s="33">
        <v>0</v>
      </c>
      <c r="N109" s="32">
        <f t="shared" si="13"/>
        <v>9000</v>
      </c>
      <c r="O109" s="33">
        <v>9000</v>
      </c>
      <c r="P109" s="33">
        <v>0</v>
      </c>
    </row>
    <row r="110" spans="2:16" ht="18" x14ac:dyDescent="0.25">
      <c r="B110" s="46"/>
      <c r="C110" s="47"/>
      <c r="D110" s="48" t="s">
        <v>99</v>
      </c>
      <c r="E110" s="49">
        <f t="shared" si="14"/>
        <v>554</v>
      </c>
      <c r="F110" s="49">
        <f>SUM(F111:F112)</f>
        <v>554</v>
      </c>
      <c r="G110" s="49">
        <f>SUM(G111:G112)</f>
        <v>0</v>
      </c>
      <c r="H110" s="49">
        <f t="shared" si="11"/>
        <v>554</v>
      </c>
      <c r="I110" s="49">
        <f>SUM(I111:I112)</f>
        <v>554</v>
      </c>
      <c r="J110" s="49">
        <f>SUM(J111:J112)</f>
        <v>0</v>
      </c>
      <c r="K110" s="49">
        <f t="shared" si="12"/>
        <v>554</v>
      </c>
      <c r="L110" s="49">
        <f>SUM(L111:L112)</f>
        <v>554</v>
      </c>
      <c r="M110" s="49">
        <f>SUM(M111:M112)</f>
        <v>0</v>
      </c>
      <c r="N110" s="49">
        <f t="shared" si="13"/>
        <v>554</v>
      </c>
      <c r="O110" s="49">
        <f>SUM(O111:O112)</f>
        <v>554</v>
      </c>
      <c r="P110" s="49">
        <f>SUM(P111:P112)</f>
        <v>0</v>
      </c>
    </row>
    <row r="111" spans="2:16" ht="18" x14ac:dyDescent="0.25">
      <c r="B111" s="46"/>
      <c r="C111" s="47"/>
      <c r="D111" s="50" t="s">
        <v>220</v>
      </c>
      <c r="E111" s="49">
        <f t="shared" si="14"/>
        <v>0</v>
      </c>
      <c r="F111" s="51">
        <v>0</v>
      </c>
      <c r="G111" s="51">
        <v>0</v>
      </c>
      <c r="H111" s="49">
        <f t="shared" si="11"/>
        <v>0</v>
      </c>
      <c r="I111" s="51">
        <v>0</v>
      </c>
      <c r="J111" s="51">
        <v>0</v>
      </c>
      <c r="K111" s="49">
        <f t="shared" si="12"/>
        <v>0</v>
      </c>
      <c r="L111" s="51">
        <v>0</v>
      </c>
      <c r="M111" s="51">
        <v>0</v>
      </c>
      <c r="N111" s="49">
        <f t="shared" si="13"/>
        <v>0</v>
      </c>
      <c r="O111" s="51">
        <v>0</v>
      </c>
      <c r="P111" s="51">
        <v>0</v>
      </c>
    </row>
    <row r="112" spans="2:16" ht="18" x14ac:dyDescent="0.25">
      <c r="B112" s="46"/>
      <c r="C112" s="47"/>
      <c r="D112" s="50" t="s">
        <v>103</v>
      </c>
      <c r="E112" s="49">
        <f t="shared" si="14"/>
        <v>554</v>
      </c>
      <c r="F112" s="51">
        <v>554</v>
      </c>
      <c r="G112" s="51">
        <v>0</v>
      </c>
      <c r="H112" s="49">
        <f t="shared" si="11"/>
        <v>554</v>
      </c>
      <c r="I112" s="51">
        <v>554</v>
      </c>
      <c r="J112" s="51">
        <v>0</v>
      </c>
      <c r="K112" s="49">
        <f t="shared" si="12"/>
        <v>554</v>
      </c>
      <c r="L112" s="51">
        <v>554</v>
      </c>
      <c r="M112" s="51">
        <v>0</v>
      </c>
      <c r="N112" s="49">
        <f t="shared" si="13"/>
        <v>554</v>
      </c>
      <c r="O112" s="37">
        <v>554</v>
      </c>
      <c r="P112" s="51">
        <v>0</v>
      </c>
    </row>
    <row r="113" spans="1:16" ht="40.5" x14ac:dyDescent="0.25">
      <c r="B113" s="16" t="s">
        <v>288</v>
      </c>
      <c r="C113" s="17"/>
      <c r="D113" s="18" t="s">
        <v>69</v>
      </c>
      <c r="E113" s="19">
        <f t="shared" si="14"/>
        <v>1078627</v>
      </c>
      <c r="F113" s="19">
        <f t="shared" ref="F113:G116" si="15">F117+F121+F235+F311</f>
        <v>1078627</v>
      </c>
      <c r="G113" s="19">
        <f t="shared" si="15"/>
        <v>0</v>
      </c>
      <c r="H113" s="19">
        <f t="shared" si="11"/>
        <v>1150000</v>
      </c>
      <c r="I113" s="19">
        <f t="shared" ref="I113:J116" si="16">I117+I121+I235+I311</f>
        <v>1150000</v>
      </c>
      <c r="J113" s="19">
        <f t="shared" si="16"/>
        <v>0</v>
      </c>
      <c r="K113" s="19">
        <f t="shared" si="12"/>
        <v>1160000</v>
      </c>
      <c r="L113" s="19">
        <f t="shared" ref="L113:M116" si="17">L117+L121+L235+L311</f>
        <v>1160000</v>
      </c>
      <c r="M113" s="19">
        <f t="shared" si="17"/>
        <v>0</v>
      </c>
      <c r="N113" s="19">
        <f t="shared" si="13"/>
        <v>1190000</v>
      </c>
      <c r="O113" s="19">
        <f t="shared" ref="O113:P116" si="18">O117+O121+O235+O311</f>
        <v>1190000</v>
      </c>
      <c r="P113" s="19">
        <f t="shared" si="18"/>
        <v>0</v>
      </c>
    </row>
    <row r="114" spans="1:16" s="5" customFormat="1" ht="20.25" x14ac:dyDescent="0.25">
      <c r="A114" s="13"/>
      <c r="B114" s="25"/>
      <c r="C114" s="26"/>
      <c r="D114" s="22" t="s">
        <v>99</v>
      </c>
      <c r="E114" s="52">
        <f t="shared" si="14"/>
        <v>449</v>
      </c>
      <c r="F114" s="52">
        <f t="shared" si="15"/>
        <v>449</v>
      </c>
      <c r="G114" s="52">
        <f t="shared" si="15"/>
        <v>0</v>
      </c>
      <c r="H114" s="52">
        <f t="shared" si="11"/>
        <v>9178</v>
      </c>
      <c r="I114" s="52">
        <f t="shared" si="16"/>
        <v>9178</v>
      </c>
      <c r="J114" s="52">
        <f t="shared" si="16"/>
        <v>0</v>
      </c>
      <c r="K114" s="52">
        <f t="shared" si="12"/>
        <v>9178</v>
      </c>
      <c r="L114" s="52">
        <f t="shared" si="17"/>
        <v>9178</v>
      </c>
      <c r="M114" s="52">
        <f t="shared" si="17"/>
        <v>0</v>
      </c>
      <c r="N114" s="52">
        <f t="shared" si="13"/>
        <v>9178</v>
      </c>
      <c r="O114" s="52">
        <f t="shared" si="18"/>
        <v>9178</v>
      </c>
      <c r="P114" s="52">
        <f t="shared" si="18"/>
        <v>0</v>
      </c>
    </row>
    <row r="115" spans="1:16" s="5" customFormat="1" ht="20.25" x14ac:dyDescent="0.25">
      <c r="A115" s="13"/>
      <c r="B115" s="25"/>
      <c r="C115" s="26"/>
      <c r="D115" s="22" t="s">
        <v>100</v>
      </c>
      <c r="E115" s="27">
        <f t="shared" si="14"/>
        <v>0</v>
      </c>
      <c r="F115" s="29">
        <f t="shared" si="15"/>
        <v>0</v>
      </c>
      <c r="G115" s="29">
        <f t="shared" si="15"/>
        <v>0</v>
      </c>
      <c r="H115" s="27">
        <f t="shared" si="11"/>
        <v>0</v>
      </c>
      <c r="I115" s="29">
        <f t="shared" si="16"/>
        <v>0</v>
      </c>
      <c r="J115" s="29">
        <f t="shared" si="16"/>
        <v>0</v>
      </c>
      <c r="K115" s="27">
        <f t="shared" si="12"/>
        <v>0</v>
      </c>
      <c r="L115" s="29">
        <f t="shared" si="17"/>
        <v>0</v>
      </c>
      <c r="M115" s="29">
        <f t="shared" si="17"/>
        <v>0</v>
      </c>
      <c r="N115" s="27">
        <f t="shared" si="13"/>
        <v>0</v>
      </c>
      <c r="O115" s="29">
        <f t="shared" si="18"/>
        <v>0</v>
      </c>
      <c r="P115" s="29">
        <f t="shared" si="18"/>
        <v>0</v>
      </c>
    </row>
    <row r="116" spans="1:16" s="5" customFormat="1" ht="20.25" x14ac:dyDescent="0.25">
      <c r="A116" s="13"/>
      <c r="B116" s="25"/>
      <c r="C116" s="26"/>
      <c r="D116" s="22" t="s">
        <v>101</v>
      </c>
      <c r="E116" s="27">
        <f t="shared" si="14"/>
        <v>449</v>
      </c>
      <c r="F116" s="29">
        <f t="shared" si="15"/>
        <v>449</v>
      </c>
      <c r="G116" s="29">
        <f t="shared" si="15"/>
        <v>0</v>
      </c>
      <c r="H116" s="27">
        <f t="shared" si="11"/>
        <v>9173</v>
      </c>
      <c r="I116" s="29">
        <f t="shared" si="16"/>
        <v>9173</v>
      </c>
      <c r="J116" s="29">
        <f t="shared" si="16"/>
        <v>0</v>
      </c>
      <c r="K116" s="27">
        <f t="shared" si="12"/>
        <v>9173</v>
      </c>
      <c r="L116" s="29">
        <f t="shared" si="17"/>
        <v>9173</v>
      </c>
      <c r="M116" s="29">
        <f t="shared" si="17"/>
        <v>0</v>
      </c>
      <c r="N116" s="27">
        <f t="shared" si="13"/>
        <v>9173</v>
      </c>
      <c r="O116" s="29">
        <f t="shared" si="18"/>
        <v>9173</v>
      </c>
      <c r="P116" s="29">
        <f t="shared" si="18"/>
        <v>0</v>
      </c>
    </row>
    <row r="117" spans="1:16" ht="36" x14ac:dyDescent="0.25">
      <c r="B117" s="30" t="s">
        <v>289</v>
      </c>
      <c r="C117" s="31"/>
      <c r="D117" s="53" t="s">
        <v>70</v>
      </c>
      <c r="E117" s="32">
        <f t="shared" si="14"/>
        <v>757136</v>
      </c>
      <c r="F117" s="33">
        <v>757136</v>
      </c>
      <c r="G117" s="33">
        <v>0</v>
      </c>
      <c r="H117" s="32">
        <f t="shared" si="11"/>
        <v>760000</v>
      </c>
      <c r="I117" s="33">
        <v>760000</v>
      </c>
      <c r="J117" s="33">
        <v>0</v>
      </c>
      <c r="K117" s="32">
        <f t="shared" si="12"/>
        <v>760000</v>
      </c>
      <c r="L117" s="33">
        <v>760000</v>
      </c>
      <c r="M117" s="33">
        <v>0</v>
      </c>
      <c r="N117" s="32">
        <f t="shared" si="13"/>
        <v>762000</v>
      </c>
      <c r="O117" s="33">
        <v>762000</v>
      </c>
      <c r="P117" s="33">
        <v>0</v>
      </c>
    </row>
    <row r="118" spans="1:16" ht="18" x14ac:dyDescent="0.25">
      <c r="B118" s="41"/>
      <c r="C118" s="42"/>
      <c r="D118" s="43" t="s">
        <v>99</v>
      </c>
      <c r="E118" s="36">
        <f t="shared" si="14"/>
        <v>320</v>
      </c>
      <c r="F118" s="36">
        <f>SUM(F119:F120)</f>
        <v>320</v>
      </c>
      <c r="G118" s="36">
        <f>SUM(G119:G120)</f>
        <v>0</v>
      </c>
      <c r="H118" s="36">
        <f t="shared" si="11"/>
        <v>320</v>
      </c>
      <c r="I118" s="36">
        <f>SUM(I119:I120)</f>
        <v>320</v>
      </c>
      <c r="J118" s="36">
        <f>SUM(J119:J120)</f>
        <v>0</v>
      </c>
      <c r="K118" s="36">
        <f t="shared" si="12"/>
        <v>320</v>
      </c>
      <c r="L118" s="36">
        <f>SUM(L119:L120)</f>
        <v>320</v>
      </c>
      <c r="M118" s="36">
        <f>SUM(M119:M120)</f>
        <v>0</v>
      </c>
      <c r="N118" s="36">
        <f t="shared" si="13"/>
        <v>320</v>
      </c>
      <c r="O118" s="36">
        <f>SUM(O119:O120)</f>
        <v>320</v>
      </c>
      <c r="P118" s="36">
        <f>SUM(P119:P120)</f>
        <v>0</v>
      </c>
    </row>
    <row r="119" spans="1:16" ht="18" x14ac:dyDescent="0.25">
      <c r="B119" s="41"/>
      <c r="C119" s="42"/>
      <c r="D119" s="44" t="s">
        <v>220</v>
      </c>
      <c r="E119" s="36">
        <f t="shared" si="14"/>
        <v>0</v>
      </c>
      <c r="F119" s="37">
        <v>0</v>
      </c>
      <c r="G119" s="37">
        <v>0</v>
      </c>
      <c r="H119" s="36">
        <f t="shared" si="11"/>
        <v>0</v>
      </c>
      <c r="I119" s="37">
        <v>0</v>
      </c>
      <c r="J119" s="37">
        <v>0</v>
      </c>
      <c r="K119" s="36">
        <f t="shared" si="12"/>
        <v>0</v>
      </c>
      <c r="L119" s="37">
        <v>0</v>
      </c>
      <c r="M119" s="37">
        <v>0</v>
      </c>
      <c r="N119" s="36">
        <f t="shared" si="13"/>
        <v>0</v>
      </c>
      <c r="O119" s="37">
        <v>0</v>
      </c>
      <c r="P119" s="37">
        <v>0</v>
      </c>
    </row>
    <row r="120" spans="1:16" ht="18" x14ac:dyDescent="0.25">
      <c r="B120" s="41"/>
      <c r="C120" s="42"/>
      <c r="D120" s="44" t="s">
        <v>103</v>
      </c>
      <c r="E120" s="36">
        <f t="shared" si="14"/>
        <v>320</v>
      </c>
      <c r="F120" s="37">
        <v>320</v>
      </c>
      <c r="G120" s="37">
        <v>0</v>
      </c>
      <c r="H120" s="36">
        <f t="shared" si="11"/>
        <v>320</v>
      </c>
      <c r="I120" s="37">
        <v>320</v>
      </c>
      <c r="J120" s="37">
        <v>0</v>
      </c>
      <c r="K120" s="36">
        <f t="shared" si="12"/>
        <v>320</v>
      </c>
      <c r="L120" s="37">
        <v>320</v>
      </c>
      <c r="M120" s="37">
        <v>0</v>
      </c>
      <c r="N120" s="36">
        <f t="shared" si="13"/>
        <v>320</v>
      </c>
      <c r="O120" s="37">
        <v>320</v>
      </c>
      <c r="P120" s="37">
        <v>0</v>
      </c>
    </row>
    <row r="121" spans="1:16" ht="17.25" x14ac:dyDescent="0.25">
      <c r="B121" s="54" t="s">
        <v>290</v>
      </c>
      <c r="C121" s="55"/>
      <c r="D121" s="56" t="s">
        <v>22</v>
      </c>
      <c r="E121" s="57">
        <f t="shared" ref="E121:P124" si="19">E125+E136+E147+E157+E166+E172+E183+E193+E203+E214+E227</f>
        <v>90387</v>
      </c>
      <c r="F121" s="58">
        <f t="shared" si="19"/>
        <v>90387</v>
      </c>
      <c r="G121" s="58">
        <f t="shared" si="19"/>
        <v>0</v>
      </c>
      <c r="H121" s="57">
        <f t="shared" si="19"/>
        <v>126960</v>
      </c>
      <c r="I121" s="58">
        <f t="shared" si="19"/>
        <v>126960</v>
      </c>
      <c r="J121" s="58">
        <f t="shared" si="19"/>
        <v>0</v>
      </c>
      <c r="K121" s="57">
        <f t="shared" si="19"/>
        <v>130579</v>
      </c>
      <c r="L121" s="58">
        <f t="shared" si="19"/>
        <v>130579</v>
      </c>
      <c r="M121" s="58">
        <f t="shared" si="19"/>
        <v>0</v>
      </c>
      <c r="N121" s="57">
        <f t="shared" si="19"/>
        <v>139825</v>
      </c>
      <c r="O121" s="58">
        <f t="shared" si="19"/>
        <v>139825</v>
      </c>
      <c r="P121" s="58">
        <f t="shared" si="19"/>
        <v>0</v>
      </c>
    </row>
    <row r="122" spans="1:16" ht="18" x14ac:dyDescent="0.25">
      <c r="B122" s="41"/>
      <c r="C122" s="42"/>
      <c r="D122" s="43" t="s">
        <v>99</v>
      </c>
      <c r="E122" s="36">
        <f t="shared" si="19"/>
        <v>129</v>
      </c>
      <c r="F122" s="36">
        <f t="shared" si="19"/>
        <v>129</v>
      </c>
      <c r="G122" s="36">
        <f t="shared" si="19"/>
        <v>0</v>
      </c>
      <c r="H122" s="36">
        <f t="shared" si="19"/>
        <v>137</v>
      </c>
      <c r="I122" s="36">
        <f t="shared" si="19"/>
        <v>137</v>
      </c>
      <c r="J122" s="36">
        <f t="shared" si="19"/>
        <v>0</v>
      </c>
      <c r="K122" s="36">
        <f t="shared" si="19"/>
        <v>137</v>
      </c>
      <c r="L122" s="36">
        <f t="shared" si="19"/>
        <v>137</v>
      </c>
      <c r="M122" s="36">
        <f t="shared" si="19"/>
        <v>0</v>
      </c>
      <c r="N122" s="36">
        <f t="shared" si="19"/>
        <v>137</v>
      </c>
      <c r="O122" s="36">
        <f t="shared" si="19"/>
        <v>137</v>
      </c>
      <c r="P122" s="36">
        <f t="shared" si="19"/>
        <v>0</v>
      </c>
    </row>
    <row r="123" spans="1:16" ht="18" x14ac:dyDescent="0.25">
      <c r="B123" s="41"/>
      <c r="C123" s="42"/>
      <c r="D123" s="44" t="s">
        <v>220</v>
      </c>
      <c r="E123" s="36">
        <f t="shared" si="19"/>
        <v>0</v>
      </c>
      <c r="F123" s="37">
        <f t="shared" si="19"/>
        <v>0</v>
      </c>
      <c r="G123" s="37">
        <f t="shared" si="19"/>
        <v>0</v>
      </c>
      <c r="H123" s="36">
        <f t="shared" si="19"/>
        <v>0</v>
      </c>
      <c r="I123" s="37">
        <f t="shared" si="19"/>
        <v>0</v>
      </c>
      <c r="J123" s="37">
        <f t="shared" si="19"/>
        <v>0</v>
      </c>
      <c r="K123" s="36">
        <f t="shared" si="19"/>
        <v>0</v>
      </c>
      <c r="L123" s="37">
        <f t="shared" si="19"/>
        <v>0</v>
      </c>
      <c r="M123" s="37">
        <f t="shared" si="19"/>
        <v>0</v>
      </c>
      <c r="N123" s="36">
        <f t="shared" si="19"/>
        <v>0</v>
      </c>
      <c r="O123" s="37">
        <f t="shared" si="19"/>
        <v>0</v>
      </c>
      <c r="P123" s="37">
        <f t="shared" si="19"/>
        <v>0</v>
      </c>
    </row>
    <row r="124" spans="1:16" ht="18" x14ac:dyDescent="0.25">
      <c r="B124" s="41"/>
      <c r="C124" s="42"/>
      <c r="D124" s="44" t="s">
        <v>103</v>
      </c>
      <c r="E124" s="61">
        <f t="shared" si="19"/>
        <v>129</v>
      </c>
      <c r="F124" s="59">
        <f t="shared" si="19"/>
        <v>129</v>
      </c>
      <c r="G124" s="59">
        <f t="shared" si="19"/>
        <v>0</v>
      </c>
      <c r="H124" s="61">
        <f t="shared" si="19"/>
        <v>132</v>
      </c>
      <c r="I124" s="59">
        <f t="shared" si="19"/>
        <v>132</v>
      </c>
      <c r="J124" s="59">
        <f t="shared" si="19"/>
        <v>0</v>
      </c>
      <c r="K124" s="61">
        <f t="shared" si="19"/>
        <v>132</v>
      </c>
      <c r="L124" s="59">
        <f t="shared" si="19"/>
        <v>132</v>
      </c>
      <c r="M124" s="59">
        <f t="shared" si="19"/>
        <v>0</v>
      </c>
      <c r="N124" s="61">
        <f t="shared" si="19"/>
        <v>132</v>
      </c>
      <c r="O124" s="59">
        <f t="shared" si="19"/>
        <v>132</v>
      </c>
      <c r="P124" s="59">
        <f t="shared" si="19"/>
        <v>0</v>
      </c>
    </row>
    <row r="125" spans="1:16" ht="36" x14ac:dyDescent="0.25">
      <c r="B125" s="30" t="s">
        <v>291</v>
      </c>
      <c r="C125" s="31"/>
      <c r="D125" s="53" t="s">
        <v>71</v>
      </c>
      <c r="E125" s="32">
        <f t="shared" ref="E125:E158" si="20">SUM(F125:G125)</f>
        <v>2800</v>
      </c>
      <c r="F125" s="33">
        <f>SUM(F129:F135)</f>
        <v>2800</v>
      </c>
      <c r="G125" s="33">
        <f>SUM(G129:G135)</f>
        <v>0</v>
      </c>
      <c r="H125" s="32">
        <f t="shared" ref="H125:H188" si="21">SUM(I125:J125)</f>
        <v>4600</v>
      </c>
      <c r="I125" s="33">
        <f>SUM(I129:I135)</f>
        <v>4600</v>
      </c>
      <c r="J125" s="33">
        <f>SUM(J129:J135)</f>
        <v>0</v>
      </c>
      <c r="K125" s="32">
        <f t="shared" ref="K125:K188" si="22">SUM(L125:M125)</f>
        <v>4600</v>
      </c>
      <c r="L125" s="33">
        <f>SUM(L129:L135)</f>
        <v>4600</v>
      </c>
      <c r="M125" s="33">
        <f>SUM(M129:M135)</f>
        <v>0</v>
      </c>
      <c r="N125" s="32">
        <f t="shared" ref="N125:N188" si="23">SUM(O125:P125)</f>
        <v>4950</v>
      </c>
      <c r="O125" s="33">
        <f>SUM(O129:O135)</f>
        <v>4950</v>
      </c>
      <c r="P125" s="33">
        <f>SUM(P129:P135)</f>
        <v>0</v>
      </c>
    </row>
    <row r="126" spans="1:16" ht="18" x14ac:dyDescent="0.25">
      <c r="B126" s="41"/>
      <c r="C126" s="42"/>
      <c r="D126" s="43" t="s">
        <v>99</v>
      </c>
      <c r="E126" s="36">
        <f t="shared" si="20"/>
        <v>12</v>
      </c>
      <c r="F126" s="36">
        <f>SUM(F127:F128)</f>
        <v>12</v>
      </c>
      <c r="G126" s="36">
        <f>SUM(G127:G128)</f>
        <v>0</v>
      </c>
      <c r="H126" s="36">
        <f t="shared" si="21"/>
        <v>12</v>
      </c>
      <c r="I126" s="36">
        <f>SUM(I127:I128)</f>
        <v>12</v>
      </c>
      <c r="J126" s="36">
        <f>SUM(J127:J128)</f>
        <v>0</v>
      </c>
      <c r="K126" s="36">
        <f t="shared" si="22"/>
        <v>12</v>
      </c>
      <c r="L126" s="36">
        <f>SUM(L127:L128)</f>
        <v>12</v>
      </c>
      <c r="M126" s="36">
        <f>SUM(M127:M128)</f>
        <v>0</v>
      </c>
      <c r="N126" s="36">
        <f t="shared" si="23"/>
        <v>12</v>
      </c>
      <c r="O126" s="36">
        <f>SUM(O127:O128)</f>
        <v>12</v>
      </c>
      <c r="P126" s="36">
        <f>SUM(P127:P128)</f>
        <v>0</v>
      </c>
    </row>
    <row r="127" spans="1:16" ht="18" x14ac:dyDescent="0.25">
      <c r="B127" s="41"/>
      <c r="C127" s="42"/>
      <c r="D127" s="44" t="s">
        <v>220</v>
      </c>
      <c r="E127" s="36">
        <f t="shared" si="20"/>
        <v>0</v>
      </c>
      <c r="F127" s="37">
        <v>0</v>
      </c>
      <c r="G127" s="37">
        <v>0</v>
      </c>
      <c r="H127" s="36">
        <f t="shared" si="21"/>
        <v>0</v>
      </c>
      <c r="I127" s="37">
        <v>0</v>
      </c>
      <c r="J127" s="37">
        <v>0</v>
      </c>
      <c r="K127" s="36">
        <f t="shared" si="22"/>
        <v>0</v>
      </c>
      <c r="L127" s="37">
        <v>0</v>
      </c>
      <c r="M127" s="37">
        <v>0</v>
      </c>
      <c r="N127" s="36">
        <f t="shared" si="23"/>
        <v>0</v>
      </c>
      <c r="O127" s="37">
        <v>0</v>
      </c>
      <c r="P127" s="37">
        <v>0</v>
      </c>
    </row>
    <row r="128" spans="1:16" ht="18" x14ac:dyDescent="0.25">
      <c r="B128" s="41"/>
      <c r="C128" s="42"/>
      <c r="D128" s="44" t="s">
        <v>103</v>
      </c>
      <c r="E128" s="36">
        <f t="shared" si="20"/>
        <v>12</v>
      </c>
      <c r="F128" s="37">
        <v>12</v>
      </c>
      <c r="G128" s="37">
        <v>0</v>
      </c>
      <c r="H128" s="36">
        <f t="shared" si="21"/>
        <v>12</v>
      </c>
      <c r="I128" s="37">
        <v>12</v>
      </c>
      <c r="J128" s="37">
        <v>0</v>
      </c>
      <c r="K128" s="36">
        <f t="shared" si="22"/>
        <v>12</v>
      </c>
      <c r="L128" s="37">
        <v>12</v>
      </c>
      <c r="M128" s="37">
        <v>0</v>
      </c>
      <c r="N128" s="36">
        <f t="shared" si="23"/>
        <v>12</v>
      </c>
      <c r="O128" s="45">
        <v>12</v>
      </c>
      <c r="P128" s="37">
        <v>0</v>
      </c>
    </row>
    <row r="129" spans="2:16" ht="15.75" x14ac:dyDescent="0.25">
      <c r="B129" s="38"/>
      <c r="C129" s="34" t="s">
        <v>105</v>
      </c>
      <c r="D129" s="39" t="s">
        <v>106</v>
      </c>
      <c r="E129" s="40">
        <f t="shared" si="20"/>
        <v>953</v>
      </c>
      <c r="F129" s="45">
        <v>953</v>
      </c>
      <c r="G129" s="37">
        <v>0</v>
      </c>
      <c r="H129" s="40">
        <f t="shared" si="21"/>
        <v>1093</v>
      </c>
      <c r="I129" s="45">
        <v>1093</v>
      </c>
      <c r="J129" s="37">
        <v>0</v>
      </c>
      <c r="K129" s="40">
        <f t="shared" si="22"/>
        <v>1093</v>
      </c>
      <c r="L129" s="45">
        <v>1093</v>
      </c>
      <c r="M129" s="37">
        <v>0</v>
      </c>
      <c r="N129" s="40">
        <f t="shared" si="23"/>
        <v>1255</v>
      </c>
      <c r="O129" s="45">
        <v>1255</v>
      </c>
      <c r="P129" s="37">
        <v>0</v>
      </c>
    </row>
    <row r="130" spans="2:16" ht="45" x14ac:dyDescent="0.25">
      <c r="B130" s="38"/>
      <c r="C130" s="34" t="s">
        <v>107</v>
      </c>
      <c r="D130" s="39" t="s">
        <v>109</v>
      </c>
      <c r="E130" s="40">
        <f t="shared" ref="E130:E135" si="24">SUM(F130:G130)</f>
        <v>83</v>
      </c>
      <c r="F130" s="45">
        <v>83</v>
      </c>
      <c r="G130" s="37">
        <v>0</v>
      </c>
      <c r="H130" s="40">
        <f t="shared" si="21"/>
        <v>100</v>
      </c>
      <c r="I130" s="45">
        <v>100</v>
      </c>
      <c r="J130" s="37">
        <v>0</v>
      </c>
      <c r="K130" s="40">
        <f t="shared" si="22"/>
        <v>100</v>
      </c>
      <c r="L130" s="45">
        <v>100</v>
      </c>
      <c r="M130" s="37">
        <v>0</v>
      </c>
      <c r="N130" s="40">
        <f t="shared" si="23"/>
        <v>120</v>
      </c>
      <c r="O130" s="45">
        <v>120</v>
      </c>
      <c r="P130" s="37">
        <v>0</v>
      </c>
    </row>
    <row r="131" spans="2:16" ht="15.75" x14ac:dyDescent="0.25">
      <c r="B131" s="38"/>
      <c r="C131" s="34" t="s">
        <v>108</v>
      </c>
      <c r="D131" s="39" t="s">
        <v>111</v>
      </c>
      <c r="E131" s="40">
        <f t="shared" si="24"/>
        <v>345</v>
      </c>
      <c r="F131" s="45">
        <v>345</v>
      </c>
      <c r="G131" s="37">
        <v>0</v>
      </c>
      <c r="H131" s="40">
        <f t="shared" si="21"/>
        <v>380</v>
      </c>
      <c r="I131" s="45">
        <v>380</v>
      </c>
      <c r="J131" s="37">
        <v>0</v>
      </c>
      <c r="K131" s="40">
        <f t="shared" si="22"/>
        <v>380</v>
      </c>
      <c r="L131" s="45">
        <v>380</v>
      </c>
      <c r="M131" s="37">
        <v>0</v>
      </c>
      <c r="N131" s="40">
        <v>100</v>
      </c>
      <c r="O131" s="45">
        <v>440</v>
      </c>
      <c r="P131" s="37">
        <v>0</v>
      </c>
    </row>
    <row r="132" spans="2:16" ht="15.75" x14ac:dyDescent="0.25">
      <c r="B132" s="38"/>
      <c r="C132" s="34" t="s">
        <v>110</v>
      </c>
      <c r="D132" s="39" t="s">
        <v>404</v>
      </c>
      <c r="E132" s="40">
        <f t="shared" si="24"/>
        <v>117</v>
      </c>
      <c r="F132" s="45">
        <v>117</v>
      </c>
      <c r="G132" s="37">
        <v>0</v>
      </c>
      <c r="H132" s="40">
        <f t="shared" si="21"/>
        <v>120</v>
      </c>
      <c r="I132" s="45">
        <v>120</v>
      </c>
      <c r="J132" s="37">
        <v>0</v>
      </c>
      <c r="K132" s="40">
        <f t="shared" si="22"/>
        <v>120</v>
      </c>
      <c r="L132" s="45">
        <v>120</v>
      </c>
      <c r="M132" s="37">
        <v>0</v>
      </c>
      <c r="N132" s="40">
        <f t="shared" si="23"/>
        <v>155</v>
      </c>
      <c r="O132" s="45">
        <v>155</v>
      </c>
      <c r="P132" s="37">
        <v>0</v>
      </c>
    </row>
    <row r="133" spans="2:16" ht="30" x14ac:dyDescent="0.25">
      <c r="B133" s="38"/>
      <c r="C133" s="34" t="s">
        <v>292</v>
      </c>
      <c r="D133" s="39" t="s">
        <v>405</v>
      </c>
      <c r="E133" s="40">
        <f t="shared" si="24"/>
        <v>202</v>
      </c>
      <c r="F133" s="45">
        <v>202</v>
      </c>
      <c r="G133" s="37">
        <v>0</v>
      </c>
      <c r="H133" s="40">
        <f t="shared" si="21"/>
        <v>202</v>
      </c>
      <c r="I133" s="45">
        <v>202</v>
      </c>
      <c r="J133" s="37">
        <v>0</v>
      </c>
      <c r="K133" s="40">
        <f t="shared" si="22"/>
        <v>202</v>
      </c>
      <c r="L133" s="45">
        <v>202</v>
      </c>
      <c r="M133" s="37">
        <v>0</v>
      </c>
      <c r="N133" s="40">
        <f t="shared" si="23"/>
        <v>250</v>
      </c>
      <c r="O133" s="45">
        <v>250</v>
      </c>
      <c r="P133" s="37">
        <v>0</v>
      </c>
    </row>
    <row r="134" spans="2:16" ht="30" x14ac:dyDescent="0.25">
      <c r="B134" s="38"/>
      <c r="C134" s="34" t="s">
        <v>293</v>
      </c>
      <c r="D134" s="39" t="s">
        <v>295</v>
      </c>
      <c r="E134" s="40">
        <f t="shared" si="24"/>
        <v>100</v>
      </c>
      <c r="F134" s="45">
        <v>100</v>
      </c>
      <c r="G134" s="37">
        <v>0</v>
      </c>
      <c r="H134" s="40">
        <f t="shared" si="21"/>
        <v>105</v>
      </c>
      <c r="I134" s="45">
        <v>105</v>
      </c>
      <c r="J134" s="37">
        <v>0</v>
      </c>
      <c r="K134" s="40">
        <f t="shared" si="22"/>
        <v>105</v>
      </c>
      <c r="L134" s="45">
        <v>105</v>
      </c>
      <c r="M134" s="37">
        <v>0</v>
      </c>
      <c r="N134" s="40">
        <f t="shared" si="23"/>
        <v>130</v>
      </c>
      <c r="O134" s="45">
        <v>130</v>
      </c>
      <c r="P134" s="37">
        <v>0</v>
      </c>
    </row>
    <row r="135" spans="2:16" ht="30" x14ac:dyDescent="0.25">
      <c r="B135" s="38"/>
      <c r="C135" s="34" t="s">
        <v>294</v>
      </c>
      <c r="D135" s="39" t="s">
        <v>374</v>
      </c>
      <c r="E135" s="40">
        <f t="shared" si="24"/>
        <v>1000</v>
      </c>
      <c r="F135" s="45">
        <v>1000</v>
      </c>
      <c r="G135" s="37">
        <v>0</v>
      </c>
      <c r="H135" s="40">
        <f t="shared" si="21"/>
        <v>2600</v>
      </c>
      <c r="I135" s="45">
        <v>2600</v>
      </c>
      <c r="J135" s="37">
        <v>0</v>
      </c>
      <c r="K135" s="40">
        <f t="shared" si="22"/>
        <v>2600</v>
      </c>
      <c r="L135" s="45">
        <v>2600</v>
      </c>
      <c r="M135" s="37">
        <v>0</v>
      </c>
      <c r="N135" s="40">
        <f t="shared" si="23"/>
        <v>2600</v>
      </c>
      <c r="O135" s="45">
        <v>2600</v>
      </c>
      <c r="P135" s="37">
        <v>0</v>
      </c>
    </row>
    <row r="136" spans="2:16" ht="18" x14ac:dyDescent="0.25">
      <c r="B136" s="30" t="s">
        <v>296</v>
      </c>
      <c r="C136" s="31"/>
      <c r="D136" s="53" t="s">
        <v>72</v>
      </c>
      <c r="E136" s="32">
        <f t="shared" si="20"/>
        <v>23000</v>
      </c>
      <c r="F136" s="33">
        <f>F140+F141+F142+F143+F144+F145+F146</f>
        <v>23000</v>
      </c>
      <c r="G136" s="33">
        <f>G140+G141+G142+G143+G144+G145+G146</f>
        <v>0</v>
      </c>
      <c r="H136" s="32">
        <f t="shared" si="21"/>
        <v>27958</v>
      </c>
      <c r="I136" s="33">
        <f>I140+I141+I142+I143+I144+I145+I146</f>
        <v>27958</v>
      </c>
      <c r="J136" s="33">
        <f>J140+J141+J142+J143+J144+J145+J146</f>
        <v>0</v>
      </c>
      <c r="K136" s="32">
        <f t="shared" si="22"/>
        <v>30750</v>
      </c>
      <c r="L136" s="33">
        <f>L140+L141+L142+L143+L144+L145+L146</f>
        <v>30750</v>
      </c>
      <c r="M136" s="33">
        <f>M140+M141+M142+M143+M144+M145+M146</f>
        <v>0</v>
      </c>
      <c r="N136" s="32">
        <f t="shared" si="23"/>
        <v>33820</v>
      </c>
      <c r="O136" s="33">
        <f>O140+O141+O142+O143+O144+O145+O146</f>
        <v>33820</v>
      </c>
      <c r="P136" s="33">
        <f>P140+P141+P142+P143+P144+P145+P146</f>
        <v>0</v>
      </c>
    </row>
    <row r="137" spans="2:16" ht="18" x14ac:dyDescent="0.25">
      <c r="B137" s="41"/>
      <c r="C137" s="42"/>
      <c r="D137" s="43" t="s">
        <v>99</v>
      </c>
      <c r="E137" s="36">
        <f t="shared" si="20"/>
        <v>0</v>
      </c>
      <c r="F137" s="36">
        <f>SUM(F138:F139)</f>
        <v>0</v>
      </c>
      <c r="G137" s="36">
        <f>SUM(G138:G139)</f>
        <v>0</v>
      </c>
      <c r="H137" s="36">
        <f t="shared" si="21"/>
        <v>0</v>
      </c>
      <c r="I137" s="36">
        <f>SUM(I138:I139)</f>
        <v>0</v>
      </c>
      <c r="J137" s="36">
        <f>SUM(J138:J139)</f>
        <v>0</v>
      </c>
      <c r="K137" s="36">
        <f t="shared" si="22"/>
        <v>0</v>
      </c>
      <c r="L137" s="36">
        <f>SUM(L138:L139)</f>
        <v>0</v>
      </c>
      <c r="M137" s="36">
        <f>SUM(M138:M139)</f>
        <v>0</v>
      </c>
      <c r="N137" s="36">
        <f t="shared" si="23"/>
        <v>0</v>
      </c>
      <c r="O137" s="36">
        <f>SUM(O138:O139)</f>
        <v>0</v>
      </c>
      <c r="P137" s="36">
        <f>SUM(P138:P139)</f>
        <v>0</v>
      </c>
    </row>
    <row r="138" spans="2:16" ht="18" x14ac:dyDescent="0.25">
      <c r="B138" s="41"/>
      <c r="C138" s="42"/>
      <c r="D138" s="44" t="s">
        <v>220</v>
      </c>
      <c r="E138" s="36">
        <f t="shared" si="20"/>
        <v>0</v>
      </c>
      <c r="F138" s="37">
        <v>0</v>
      </c>
      <c r="G138" s="37">
        <v>0</v>
      </c>
      <c r="H138" s="36">
        <f t="shared" si="21"/>
        <v>0</v>
      </c>
      <c r="I138" s="37">
        <v>0</v>
      </c>
      <c r="J138" s="37">
        <v>0</v>
      </c>
      <c r="K138" s="36">
        <f t="shared" si="22"/>
        <v>0</v>
      </c>
      <c r="L138" s="37">
        <v>0</v>
      </c>
      <c r="M138" s="37">
        <v>0</v>
      </c>
      <c r="N138" s="36">
        <f t="shared" si="23"/>
        <v>0</v>
      </c>
      <c r="O138" s="37">
        <v>0</v>
      </c>
      <c r="P138" s="37">
        <v>0</v>
      </c>
    </row>
    <row r="139" spans="2:16" ht="18" x14ac:dyDescent="0.25">
      <c r="B139" s="41"/>
      <c r="C139" s="42"/>
      <c r="D139" s="44" t="s">
        <v>103</v>
      </c>
      <c r="E139" s="36">
        <f t="shared" si="20"/>
        <v>0</v>
      </c>
      <c r="F139" s="37">
        <v>0</v>
      </c>
      <c r="G139" s="37">
        <v>0</v>
      </c>
      <c r="H139" s="36">
        <f t="shared" si="21"/>
        <v>0</v>
      </c>
      <c r="I139" s="37">
        <v>0</v>
      </c>
      <c r="J139" s="37">
        <v>0</v>
      </c>
      <c r="K139" s="36">
        <f t="shared" si="22"/>
        <v>0</v>
      </c>
      <c r="L139" s="37">
        <v>0</v>
      </c>
      <c r="M139" s="37">
        <v>0</v>
      </c>
      <c r="N139" s="36">
        <f t="shared" si="23"/>
        <v>0</v>
      </c>
      <c r="O139" s="37">
        <v>0</v>
      </c>
      <c r="P139" s="37">
        <v>0</v>
      </c>
    </row>
    <row r="140" spans="2:16" ht="15.75" x14ac:dyDescent="0.25">
      <c r="B140" s="38"/>
      <c r="C140" s="34" t="s">
        <v>112</v>
      </c>
      <c r="D140" s="39" t="s">
        <v>113</v>
      </c>
      <c r="E140" s="40">
        <f t="shared" si="20"/>
        <v>17798</v>
      </c>
      <c r="F140" s="45">
        <v>17798</v>
      </c>
      <c r="G140" s="37">
        <v>0</v>
      </c>
      <c r="H140" s="40">
        <f t="shared" si="21"/>
        <v>20878</v>
      </c>
      <c r="I140" s="45">
        <v>20878</v>
      </c>
      <c r="J140" s="37">
        <v>0</v>
      </c>
      <c r="K140" s="40">
        <f t="shared" si="22"/>
        <v>22965</v>
      </c>
      <c r="L140" s="45">
        <v>22965</v>
      </c>
      <c r="M140" s="37">
        <v>0</v>
      </c>
      <c r="N140" s="40">
        <f t="shared" si="23"/>
        <v>25260</v>
      </c>
      <c r="O140" s="37">
        <v>25260</v>
      </c>
      <c r="P140" s="37">
        <v>0</v>
      </c>
    </row>
    <row r="141" spans="2:16" ht="15.75" x14ac:dyDescent="0.25">
      <c r="B141" s="38"/>
      <c r="C141" s="34" t="s">
        <v>114</v>
      </c>
      <c r="D141" s="39" t="s">
        <v>115</v>
      </c>
      <c r="E141" s="40">
        <f t="shared" si="20"/>
        <v>200</v>
      </c>
      <c r="F141" s="45">
        <v>200</v>
      </c>
      <c r="G141" s="37">
        <v>0</v>
      </c>
      <c r="H141" s="40">
        <f t="shared" si="21"/>
        <v>180</v>
      </c>
      <c r="I141" s="45">
        <v>180</v>
      </c>
      <c r="J141" s="37">
        <v>0</v>
      </c>
      <c r="K141" s="40">
        <f t="shared" si="22"/>
        <v>197</v>
      </c>
      <c r="L141" s="45">
        <v>197</v>
      </c>
      <c r="M141" s="37">
        <v>0</v>
      </c>
      <c r="N141" s="40">
        <f t="shared" si="23"/>
        <v>216</v>
      </c>
      <c r="O141" s="37">
        <v>216</v>
      </c>
      <c r="P141" s="37">
        <v>0</v>
      </c>
    </row>
    <row r="142" spans="2:16" ht="45" x14ac:dyDescent="0.25">
      <c r="B142" s="38"/>
      <c r="C142" s="34" t="s">
        <v>116</v>
      </c>
      <c r="D142" s="39" t="s">
        <v>380</v>
      </c>
      <c r="E142" s="40">
        <f t="shared" si="20"/>
        <v>2600</v>
      </c>
      <c r="F142" s="45">
        <v>2600</v>
      </c>
      <c r="G142" s="37">
        <v>0</v>
      </c>
      <c r="H142" s="40">
        <f t="shared" si="21"/>
        <v>5040</v>
      </c>
      <c r="I142" s="45">
        <v>5040</v>
      </c>
      <c r="J142" s="37">
        <v>0</v>
      </c>
      <c r="K142" s="40">
        <f t="shared" si="22"/>
        <v>5540</v>
      </c>
      <c r="L142" s="45">
        <v>5540</v>
      </c>
      <c r="M142" s="37">
        <v>0</v>
      </c>
      <c r="N142" s="40">
        <f t="shared" si="23"/>
        <v>6094</v>
      </c>
      <c r="O142" s="37">
        <v>6094</v>
      </c>
      <c r="P142" s="37">
        <v>0</v>
      </c>
    </row>
    <row r="143" spans="2:16" ht="15.75" x14ac:dyDescent="0.25">
      <c r="B143" s="38"/>
      <c r="C143" s="34" t="s">
        <v>117</v>
      </c>
      <c r="D143" s="39" t="s">
        <v>120</v>
      </c>
      <c r="E143" s="40">
        <f t="shared" si="20"/>
        <v>2000</v>
      </c>
      <c r="F143" s="45">
        <v>2000</v>
      </c>
      <c r="G143" s="37">
        <v>0</v>
      </c>
      <c r="H143" s="40">
        <f t="shared" si="21"/>
        <v>1552</v>
      </c>
      <c r="I143" s="45">
        <v>1552</v>
      </c>
      <c r="J143" s="37">
        <v>0</v>
      </c>
      <c r="K143" s="40">
        <f t="shared" si="22"/>
        <v>1708</v>
      </c>
      <c r="L143" s="45">
        <v>1708</v>
      </c>
      <c r="M143" s="37">
        <v>0</v>
      </c>
      <c r="N143" s="40">
        <f t="shared" si="23"/>
        <v>1878</v>
      </c>
      <c r="O143" s="37">
        <v>1878</v>
      </c>
      <c r="P143" s="37">
        <v>0</v>
      </c>
    </row>
    <row r="144" spans="2:16" ht="30" x14ac:dyDescent="0.25">
      <c r="B144" s="38"/>
      <c r="C144" s="34" t="s">
        <v>119</v>
      </c>
      <c r="D144" s="39" t="s">
        <v>118</v>
      </c>
      <c r="E144" s="40">
        <f t="shared" si="20"/>
        <v>50</v>
      </c>
      <c r="F144" s="45">
        <v>50</v>
      </c>
      <c r="G144" s="37">
        <v>0</v>
      </c>
      <c r="H144" s="40">
        <f t="shared" si="21"/>
        <v>33</v>
      </c>
      <c r="I144" s="64">
        <v>33</v>
      </c>
      <c r="J144" s="37">
        <v>0</v>
      </c>
      <c r="K144" s="40">
        <f t="shared" si="22"/>
        <v>36</v>
      </c>
      <c r="L144" s="45">
        <v>36</v>
      </c>
      <c r="M144" s="37">
        <v>0</v>
      </c>
      <c r="N144" s="40">
        <f t="shared" si="23"/>
        <v>40</v>
      </c>
      <c r="O144" s="37">
        <v>40</v>
      </c>
      <c r="P144" s="37">
        <v>0</v>
      </c>
    </row>
    <row r="145" spans="2:16" ht="30" x14ac:dyDescent="0.25">
      <c r="B145" s="38"/>
      <c r="C145" s="34" t="s">
        <v>366</v>
      </c>
      <c r="D145" s="39" t="s">
        <v>224</v>
      </c>
      <c r="E145" s="40">
        <f t="shared" si="20"/>
        <v>100</v>
      </c>
      <c r="F145" s="45">
        <v>100</v>
      </c>
      <c r="G145" s="37">
        <v>0</v>
      </c>
      <c r="H145" s="40">
        <f t="shared" si="21"/>
        <v>110</v>
      </c>
      <c r="I145" s="45">
        <v>110</v>
      </c>
      <c r="J145" s="37">
        <v>0</v>
      </c>
      <c r="K145" s="40">
        <f t="shared" si="22"/>
        <v>122</v>
      </c>
      <c r="L145" s="45">
        <v>122</v>
      </c>
      <c r="M145" s="37">
        <v>0</v>
      </c>
      <c r="N145" s="40">
        <f t="shared" si="23"/>
        <v>132</v>
      </c>
      <c r="O145" s="37">
        <v>132</v>
      </c>
      <c r="P145" s="37">
        <v>0</v>
      </c>
    </row>
    <row r="146" spans="2:16" ht="60" x14ac:dyDescent="0.25">
      <c r="B146" s="38"/>
      <c r="C146" s="34" t="s">
        <v>367</v>
      </c>
      <c r="D146" s="39" t="s">
        <v>381</v>
      </c>
      <c r="E146" s="40">
        <f t="shared" si="20"/>
        <v>252</v>
      </c>
      <c r="F146" s="45">
        <v>252</v>
      </c>
      <c r="G146" s="37">
        <v>0</v>
      </c>
      <c r="H146" s="40">
        <f t="shared" si="21"/>
        <v>165</v>
      </c>
      <c r="I146" s="45">
        <v>165</v>
      </c>
      <c r="J146" s="37">
        <v>0</v>
      </c>
      <c r="K146" s="40">
        <f t="shared" si="22"/>
        <v>182</v>
      </c>
      <c r="L146" s="45">
        <v>182</v>
      </c>
      <c r="M146" s="37">
        <v>0</v>
      </c>
      <c r="N146" s="40">
        <f t="shared" si="23"/>
        <v>200</v>
      </c>
      <c r="O146" s="37">
        <v>200</v>
      </c>
      <c r="P146" s="37">
        <v>0</v>
      </c>
    </row>
    <row r="147" spans="2:16" ht="18" x14ac:dyDescent="0.25">
      <c r="B147" s="30" t="s">
        <v>297</v>
      </c>
      <c r="C147" s="31"/>
      <c r="D147" s="53" t="s">
        <v>73</v>
      </c>
      <c r="E147" s="32">
        <f t="shared" si="20"/>
        <v>1700</v>
      </c>
      <c r="F147" s="33">
        <f>SUM(F151:F156)</f>
        <v>1700</v>
      </c>
      <c r="G147" s="33">
        <f>SUM(G151:G156)</f>
        <v>0</v>
      </c>
      <c r="H147" s="32">
        <f t="shared" si="21"/>
        <v>1800</v>
      </c>
      <c r="I147" s="33">
        <f>SUM(I151:I156)</f>
        <v>1800</v>
      </c>
      <c r="J147" s="33">
        <f>SUM(J151:J156)</f>
        <v>0</v>
      </c>
      <c r="K147" s="32">
        <f t="shared" si="22"/>
        <v>1800</v>
      </c>
      <c r="L147" s="33">
        <f>SUM(L151:L156)</f>
        <v>1800</v>
      </c>
      <c r="M147" s="33">
        <f>SUM(M151:M156)</f>
        <v>0</v>
      </c>
      <c r="N147" s="32">
        <f t="shared" si="23"/>
        <v>2590</v>
      </c>
      <c r="O147" s="33">
        <f>SUM(O151:O156)</f>
        <v>2590</v>
      </c>
      <c r="P147" s="33">
        <f>SUM(P151:P156)</f>
        <v>0</v>
      </c>
    </row>
    <row r="148" spans="2:16" ht="18" x14ac:dyDescent="0.25">
      <c r="B148" s="41"/>
      <c r="C148" s="42"/>
      <c r="D148" s="43" t="s">
        <v>99</v>
      </c>
      <c r="E148" s="36">
        <f t="shared" si="20"/>
        <v>0</v>
      </c>
      <c r="F148" s="36">
        <f>SUM(F149:F150)</f>
        <v>0</v>
      </c>
      <c r="G148" s="36">
        <f>SUM(G149:G150)</f>
        <v>0</v>
      </c>
      <c r="H148" s="36">
        <f t="shared" si="21"/>
        <v>0</v>
      </c>
      <c r="I148" s="36">
        <f>SUM(I149:I150)</f>
        <v>0</v>
      </c>
      <c r="J148" s="36">
        <f>SUM(J149:J150)</f>
        <v>0</v>
      </c>
      <c r="K148" s="36">
        <f t="shared" si="22"/>
        <v>0</v>
      </c>
      <c r="L148" s="36">
        <f>SUM(L149:L150)</f>
        <v>0</v>
      </c>
      <c r="M148" s="36">
        <f>SUM(M149:M150)</f>
        <v>0</v>
      </c>
      <c r="N148" s="36">
        <f t="shared" si="23"/>
        <v>0</v>
      </c>
      <c r="O148" s="36">
        <f>SUM(O149:O150)</f>
        <v>0</v>
      </c>
      <c r="P148" s="36">
        <f>SUM(P149:P150)</f>
        <v>0</v>
      </c>
    </row>
    <row r="149" spans="2:16" ht="18" x14ac:dyDescent="0.25">
      <c r="B149" s="41"/>
      <c r="C149" s="42"/>
      <c r="D149" s="44" t="s">
        <v>220</v>
      </c>
      <c r="E149" s="36">
        <f t="shared" si="20"/>
        <v>0</v>
      </c>
      <c r="F149" s="37">
        <v>0</v>
      </c>
      <c r="G149" s="37">
        <v>0</v>
      </c>
      <c r="H149" s="36">
        <f t="shared" si="21"/>
        <v>0</v>
      </c>
      <c r="I149" s="37">
        <v>0</v>
      </c>
      <c r="J149" s="37">
        <v>0</v>
      </c>
      <c r="K149" s="36">
        <f t="shared" si="22"/>
        <v>0</v>
      </c>
      <c r="L149" s="37">
        <v>0</v>
      </c>
      <c r="M149" s="37">
        <v>0</v>
      </c>
      <c r="N149" s="36">
        <f t="shared" si="23"/>
        <v>0</v>
      </c>
      <c r="O149" s="37">
        <v>0</v>
      </c>
      <c r="P149" s="37">
        <v>0</v>
      </c>
    </row>
    <row r="150" spans="2:16" ht="18" x14ac:dyDescent="0.25">
      <c r="B150" s="41"/>
      <c r="C150" s="42"/>
      <c r="D150" s="44" t="s">
        <v>103</v>
      </c>
      <c r="E150" s="36">
        <f t="shared" si="20"/>
        <v>0</v>
      </c>
      <c r="F150" s="37">
        <v>0</v>
      </c>
      <c r="G150" s="37">
        <v>0</v>
      </c>
      <c r="H150" s="36">
        <f t="shared" si="21"/>
        <v>0</v>
      </c>
      <c r="I150" s="37">
        <v>0</v>
      </c>
      <c r="J150" s="37">
        <v>0</v>
      </c>
      <c r="K150" s="36">
        <f t="shared" si="22"/>
        <v>0</v>
      </c>
      <c r="L150" s="37">
        <v>0</v>
      </c>
      <c r="M150" s="37">
        <v>0</v>
      </c>
      <c r="N150" s="36">
        <f t="shared" si="23"/>
        <v>0</v>
      </c>
      <c r="O150" s="37">
        <v>0</v>
      </c>
      <c r="P150" s="37">
        <v>0</v>
      </c>
    </row>
    <row r="151" spans="2:16" ht="75" x14ac:dyDescent="0.25">
      <c r="B151" s="38"/>
      <c r="C151" s="34" t="s">
        <v>121</v>
      </c>
      <c r="D151" s="39" t="s">
        <v>225</v>
      </c>
      <c r="E151" s="40">
        <f t="shared" si="20"/>
        <v>577.5</v>
      </c>
      <c r="F151" s="45">
        <v>577.5</v>
      </c>
      <c r="G151" s="37">
        <v>0</v>
      </c>
      <c r="H151" s="40">
        <f t="shared" si="21"/>
        <v>570</v>
      </c>
      <c r="I151" s="45">
        <v>570</v>
      </c>
      <c r="J151" s="37">
        <v>0</v>
      </c>
      <c r="K151" s="40">
        <f t="shared" si="22"/>
        <v>570</v>
      </c>
      <c r="L151" s="45">
        <v>570</v>
      </c>
      <c r="M151" s="37">
        <v>0</v>
      </c>
      <c r="N151" s="40">
        <f t="shared" si="23"/>
        <v>831</v>
      </c>
      <c r="O151" s="37">
        <v>831</v>
      </c>
      <c r="P151" s="37">
        <v>0</v>
      </c>
    </row>
    <row r="152" spans="2:16" ht="60" x14ac:dyDescent="0.25">
      <c r="B152" s="38"/>
      <c r="C152" s="34" t="s">
        <v>122</v>
      </c>
      <c r="D152" s="39" t="s">
        <v>226</v>
      </c>
      <c r="E152" s="40">
        <f t="shared" si="20"/>
        <v>971.5</v>
      </c>
      <c r="F152" s="45">
        <v>971.5</v>
      </c>
      <c r="G152" s="37">
        <v>0</v>
      </c>
      <c r="H152" s="40">
        <f t="shared" si="21"/>
        <v>1000</v>
      </c>
      <c r="I152" s="45">
        <v>1000</v>
      </c>
      <c r="J152" s="37">
        <v>0</v>
      </c>
      <c r="K152" s="40">
        <f t="shared" si="22"/>
        <v>1000</v>
      </c>
      <c r="L152" s="45">
        <v>1000</v>
      </c>
      <c r="M152" s="37">
        <v>0</v>
      </c>
      <c r="N152" s="40">
        <f t="shared" si="23"/>
        <v>1293</v>
      </c>
      <c r="O152" s="37">
        <v>1293</v>
      </c>
      <c r="P152" s="37">
        <v>0</v>
      </c>
    </row>
    <row r="153" spans="2:16" ht="15.75" x14ac:dyDescent="0.25">
      <c r="B153" s="38"/>
      <c r="C153" s="34" t="s">
        <v>123</v>
      </c>
      <c r="D153" s="39" t="s">
        <v>124</v>
      </c>
      <c r="E153" s="40">
        <f t="shared" si="20"/>
        <v>22</v>
      </c>
      <c r="F153" s="45">
        <v>22</v>
      </c>
      <c r="G153" s="37">
        <v>0</v>
      </c>
      <c r="H153" s="40">
        <f t="shared" si="21"/>
        <v>30</v>
      </c>
      <c r="I153" s="45">
        <v>30</v>
      </c>
      <c r="J153" s="37">
        <v>0</v>
      </c>
      <c r="K153" s="40">
        <f t="shared" si="22"/>
        <v>30</v>
      </c>
      <c r="L153" s="45">
        <v>30</v>
      </c>
      <c r="M153" s="37">
        <v>0</v>
      </c>
      <c r="N153" s="40">
        <f t="shared" si="23"/>
        <v>40</v>
      </c>
      <c r="O153" s="37">
        <v>40</v>
      </c>
      <c r="P153" s="37">
        <v>0</v>
      </c>
    </row>
    <row r="154" spans="2:16" ht="15.75" x14ac:dyDescent="0.25">
      <c r="B154" s="38"/>
      <c r="C154" s="34" t="s">
        <v>125</v>
      </c>
      <c r="D154" s="39" t="s">
        <v>126</v>
      </c>
      <c r="E154" s="40">
        <f t="shared" si="20"/>
        <v>15</v>
      </c>
      <c r="F154" s="45">
        <v>15</v>
      </c>
      <c r="G154" s="37">
        <v>0</v>
      </c>
      <c r="H154" s="40">
        <f t="shared" si="21"/>
        <v>80</v>
      </c>
      <c r="I154" s="45">
        <v>80</v>
      </c>
      <c r="J154" s="37">
        <v>0</v>
      </c>
      <c r="K154" s="40">
        <f t="shared" si="22"/>
        <v>80</v>
      </c>
      <c r="L154" s="45">
        <v>80</v>
      </c>
      <c r="M154" s="37">
        <v>0</v>
      </c>
      <c r="N154" s="40">
        <f t="shared" si="23"/>
        <v>40</v>
      </c>
      <c r="O154" s="81">
        <v>40</v>
      </c>
      <c r="P154" s="37">
        <v>0</v>
      </c>
    </row>
    <row r="155" spans="2:16" ht="15.75" x14ac:dyDescent="0.25">
      <c r="B155" s="38"/>
      <c r="C155" s="34" t="s">
        <v>127</v>
      </c>
      <c r="D155" s="39" t="s">
        <v>382</v>
      </c>
      <c r="E155" s="40">
        <f t="shared" si="20"/>
        <v>28</v>
      </c>
      <c r="F155" s="45">
        <v>28</v>
      </c>
      <c r="G155" s="37"/>
      <c r="H155" s="40"/>
      <c r="I155" s="45"/>
      <c r="J155" s="37"/>
      <c r="K155" s="40"/>
      <c r="L155" s="45"/>
      <c r="M155" s="37"/>
      <c r="N155" s="40"/>
      <c r="O155" s="81"/>
      <c r="P155" s="37"/>
    </row>
    <row r="156" spans="2:16" ht="90" x14ac:dyDescent="0.25">
      <c r="B156" s="38"/>
      <c r="C156" s="34" t="s">
        <v>383</v>
      </c>
      <c r="D156" s="39" t="s">
        <v>406</v>
      </c>
      <c r="E156" s="40">
        <f t="shared" si="20"/>
        <v>86</v>
      </c>
      <c r="F156" s="45">
        <v>86</v>
      </c>
      <c r="G156" s="37">
        <v>0</v>
      </c>
      <c r="H156" s="40">
        <f t="shared" si="21"/>
        <v>120</v>
      </c>
      <c r="I156" s="45">
        <v>120</v>
      </c>
      <c r="J156" s="37">
        <v>0</v>
      </c>
      <c r="K156" s="40">
        <f t="shared" si="22"/>
        <v>120</v>
      </c>
      <c r="L156" s="45">
        <v>120</v>
      </c>
      <c r="M156" s="37">
        <v>0</v>
      </c>
      <c r="N156" s="40">
        <f t="shared" si="23"/>
        <v>386</v>
      </c>
      <c r="O156" s="37">
        <v>386</v>
      </c>
      <c r="P156" s="37">
        <v>0</v>
      </c>
    </row>
    <row r="157" spans="2:16" ht="18" x14ac:dyDescent="0.25">
      <c r="B157" s="30" t="s">
        <v>298</v>
      </c>
      <c r="C157" s="31"/>
      <c r="D157" s="53" t="s">
        <v>74</v>
      </c>
      <c r="E157" s="32">
        <f t="shared" si="20"/>
        <v>3890</v>
      </c>
      <c r="F157" s="33">
        <f>SUM(F161:F165)</f>
        <v>3890</v>
      </c>
      <c r="G157" s="33">
        <f>SUM(G161:G165)</f>
        <v>0</v>
      </c>
      <c r="H157" s="32">
        <f t="shared" si="21"/>
        <v>8380</v>
      </c>
      <c r="I157" s="33">
        <f>SUM(I161:I165)</f>
        <v>8380</v>
      </c>
      <c r="J157" s="33">
        <f>SUM(J161:J165)</f>
        <v>0</v>
      </c>
      <c r="K157" s="32">
        <f t="shared" si="22"/>
        <v>8800</v>
      </c>
      <c r="L157" s="33">
        <f>SUM(L161:L165)</f>
        <v>8800</v>
      </c>
      <c r="M157" s="33">
        <f>SUM(M161:M165)</f>
        <v>0</v>
      </c>
      <c r="N157" s="32">
        <f t="shared" si="23"/>
        <v>9240</v>
      </c>
      <c r="O157" s="33">
        <f>SUM(O161:O165)</f>
        <v>9240</v>
      </c>
      <c r="P157" s="33">
        <f>SUM(P161:P165)</f>
        <v>0</v>
      </c>
    </row>
    <row r="158" spans="2:16" ht="18" x14ac:dyDescent="0.25">
      <c r="B158" s="41"/>
      <c r="C158" s="42"/>
      <c r="D158" s="43" t="s">
        <v>99</v>
      </c>
      <c r="E158" s="36">
        <f t="shared" si="20"/>
        <v>2</v>
      </c>
      <c r="F158" s="36">
        <f>SUM(F159:F160)</f>
        <v>2</v>
      </c>
      <c r="G158" s="36">
        <f>SUM(G159:G160)</f>
        <v>0</v>
      </c>
      <c r="H158" s="36">
        <f t="shared" si="21"/>
        <v>5</v>
      </c>
      <c r="I158" s="36">
        <f>SUM(I159:I160)</f>
        <v>5</v>
      </c>
      <c r="J158" s="36">
        <f>SUM(J159:J160)</f>
        <v>0</v>
      </c>
      <c r="K158" s="36">
        <f t="shared" si="22"/>
        <v>5</v>
      </c>
      <c r="L158" s="36">
        <f>SUM(L159:L160)</f>
        <v>5</v>
      </c>
      <c r="M158" s="36">
        <f>SUM(M159:M160)</f>
        <v>0</v>
      </c>
      <c r="N158" s="36">
        <f t="shared" si="23"/>
        <v>5</v>
      </c>
      <c r="O158" s="36">
        <f>SUM(O159:O160)</f>
        <v>5</v>
      </c>
      <c r="P158" s="36">
        <f>SUM(P159:P160)</f>
        <v>0</v>
      </c>
    </row>
    <row r="159" spans="2:16" ht="18" x14ac:dyDescent="0.25">
      <c r="B159" s="41"/>
      <c r="C159" s="42"/>
      <c r="D159" s="44" t="s">
        <v>220</v>
      </c>
      <c r="E159" s="36">
        <f t="shared" ref="E159:E220" si="25">SUM(F159:G159)</f>
        <v>0</v>
      </c>
      <c r="F159" s="37">
        <v>0</v>
      </c>
      <c r="G159" s="37">
        <v>0</v>
      </c>
      <c r="H159" s="36">
        <f t="shared" si="21"/>
        <v>0</v>
      </c>
      <c r="I159" s="37">
        <v>0</v>
      </c>
      <c r="J159" s="37">
        <v>0</v>
      </c>
      <c r="K159" s="36">
        <f t="shared" si="22"/>
        <v>0</v>
      </c>
      <c r="L159" s="37">
        <v>0</v>
      </c>
      <c r="M159" s="37">
        <v>0</v>
      </c>
      <c r="N159" s="36">
        <f t="shared" si="23"/>
        <v>0</v>
      </c>
      <c r="O159" s="37">
        <v>0</v>
      </c>
      <c r="P159" s="37">
        <v>0</v>
      </c>
    </row>
    <row r="160" spans="2:16" ht="18" x14ac:dyDescent="0.25">
      <c r="B160" s="41"/>
      <c r="C160" s="42"/>
      <c r="D160" s="44" t="s">
        <v>103</v>
      </c>
      <c r="E160" s="36">
        <f t="shared" si="25"/>
        <v>2</v>
      </c>
      <c r="F160" s="37">
        <v>2</v>
      </c>
      <c r="G160" s="37">
        <v>0</v>
      </c>
      <c r="H160" s="36">
        <f t="shared" si="21"/>
        <v>5</v>
      </c>
      <c r="I160" s="37">
        <v>5</v>
      </c>
      <c r="J160" s="37">
        <v>0</v>
      </c>
      <c r="K160" s="36">
        <f t="shared" si="22"/>
        <v>5</v>
      </c>
      <c r="L160" s="37">
        <v>5</v>
      </c>
      <c r="M160" s="37">
        <v>0</v>
      </c>
      <c r="N160" s="36">
        <f t="shared" si="23"/>
        <v>5</v>
      </c>
      <c r="O160" s="37">
        <v>5</v>
      </c>
      <c r="P160" s="37">
        <v>0</v>
      </c>
    </row>
    <row r="161" spans="2:16" ht="30" x14ac:dyDescent="0.25">
      <c r="B161" s="38"/>
      <c r="C161" s="82" t="s">
        <v>128</v>
      </c>
      <c r="D161" s="83" t="s">
        <v>227</v>
      </c>
      <c r="E161" s="84">
        <f t="shared" si="25"/>
        <v>1384</v>
      </c>
      <c r="F161" s="64">
        <v>1384</v>
      </c>
      <c r="G161" s="81">
        <v>0</v>
      </c>
      <c r="H161" s="84">
        <f t="shared" si="21"/>
        <v>2310</v>
      </c>
      <c r="I161" s="64">
        <v>2310</v>
      </c>
      <c r="J161" s="81">
        <v>0</v>
      </c>
      <c r="K161" s="84">
        <f t="shared" si="22"/>
        <v>2425</v>
      </c>
      <c r="L161" s="64">
        <v>2425</v>
      </c>
      <c r="M161" s="81">
        <v>0</v>
      </c>
      <c r="N161" s="84">
        <f t="shared" si="23"/>
        <v>2547</v>
      </c>
      <c r="O161" s="81">
        <v>2547</v>
      </c>
      <c r="P161" s="81">
        <v>0</v>
      </c>
    </row>
    <row r="162" spans="2:16" ht="75" x14ac:dyDescent="0.25">
      <c r="B162" s="38"/>
      <c r="C162" s="82" t="s">
        <v>129</v>
      </c>
      <c r="D162" s="83" t="s">
        <v>384</v>
      </c>
      <c r="E162" s="84">
        <f t="shared" si="25"/>
        <v>2090</v>
      </c>
      <c r="F162" s="64">
        <v>2090</v>
      </c>
      <c r="G162" s="81">
        <v>0</v>
      </c>
      <c r="H162" s="84">
        <f t="shared" si="21"/>
        <v>5703</v>
      </c>
      <c r="I162" s="45">
        <v>5703</v>
      </c>
      <c r="J162" s="81">
        <v>0</v>
      </c>
      <c r="K162" s="84">
        <f t="shared" si="22"/>
        <v>5990</v>
      </c>
      <c r="L162" s="45">
        <v>5990</v>
      </c>
      <c r="M162" s="81">
        <v>0</v>
      </c>
      <c r="N162" s="84">
        <f t="shared" si="23"/>
        <v>6287</v>
      </c>
      <c r="O162" s="81">
        <v>6287</v>
      </c>
      <c r="P162" s="81">
        <v>0</v>
      </c>
    </row>
    <row r="163" spans="2:16" ht="30" x14ac:dyDescent="0.25">
      <c r="B163" s="38"/>
      <c r="C163" s="34" t="s">
        <v>407</v>
      </c>
      <c r="D163" s="39" t="s">
        <v>299</v>
      </c>
      <c r="E163" s="40">
        <f t="shared" si="25"/>
        <v>128</v>
      </c>
      <c r="F163" s="45">
        <v>128</v>
      </c>
      <c r="G163" s="37">
        <v>0</v>
      </c>
      <c r="H163" s="40">
        <f t="shared" si="21"/>
        <v>144</v>
      </c>
      <c r="I163" s="45">
        <v>144</v>
      </c>
      <c r="J163" s="37">
        <v>0</v>
      </c>
      <c r="K163" s="40">
        <f t="shared" si="22"/>
        <v>151</v>
      </c>
      <c r="L163" s="45">
        <v>151</v>
      </c>
      <c r="M163" s="37">
        <v>0</v>
      </c>
      <c r="N163" s="40">
        <f t="shared" si="23"/>
        <v>160</v>
      </c>
      <c r="O163" s="37">
        <v>160</v>
      </c>
      <c r="P163" s="37">
        <v>0</v>
      </c>
    </row>
    <row r="164" spans="2:16" ht="90" x14ac:dyDescent="0.25">
      <c r="B164" s="38"/>
      <c r="C164" s="34" t="s">
        <v>300</v>
      </c>
      <c r="D164" s="39" t="s">
        <v>301</v>
      </c>
      <c r="E164" s="40">
        <f t="shared" si="25"/>
        <v>200</v>
      </c>
      <c r="F164" s="45">
        <v>200</v>
      </c>
      <c r="G164" s="37">
        <v>0</v>
      </c>
      <c r="H164" s="40">
        <f t="shared" si="21"/>
        <v>210</v>
      </c>
      <c r="I164" s="45">
        <v>210</v>
      </c>
      <c r="J164" s="37">
        <v>0</v>
      </c>
      <c r="K164" s="40">
        <f t="shared" si="22"/>
        <v>221</v>
      </c>
      <c r="L164" s="45">
        <v>221</v>
      </c>
      <c r="M164" s="37">
        <v>0</v>
      </c>
      <c r="N164" s="40">
        <f t="shared" si="23"/>
        <v>232</v>
      </c>
      <c r="O164" s="37">
        <v>232</v>
      </c>
      <c r="P164" s="37">
        <v>0</v>
      </c>
    </row>
    <row r="165" spans="2:16" ht="30" x14ac:dyDescent="0.25">
      <c r="B165" s="38"/>
      <c r="C165" s="34" t="s">
        <v>368</v>
      </c>
      <c r="D165" s="39" t="s">
        <v>302</v>
      </c>
      <c r="E165" s="40">
        <f t="shared" si="25"/>
        <v>88</v>
      </c>
      <c r="F165" s="45">
        <v>88</v>
      </c>
      <c r="G165" s="37">
        <v>0</v>
      </c>
      <c r="H165" s="40">
        <f t="shared" si="21"/>
        <v>13</v>
      </c>
      <c r="I165" s="45">
        <v>13</v>
      </c>
      <c r="J165" s="37">
        <v>0</v>
      </c>
      <c r="K165" s="40">
        <f t="shared" si="22"/>
        <v>13</v>
      </c>
      <c r="L165" s="45">
        <v>13</v>
      </c>
      <c r="M165" s="37">
        <v>0</v>
      </c>
      <c r="N165" s="40">
        <f t="shared" si="23"/>
        <v>14</v>
      </c>
      <c r="O165" s="37">
        <v>14</v>
      </c>
      <c r="P165" s="37">
        <v>0</v>
      </c>
    </row>
    <row r="166" spans="2:16" ht="72" x14ac:dyDescent="0.25">
      <c r="B166" s="30" t="s">
        <v>303</v>
      </c>
      <c r="C166" s="31"/>
      <c r="D166" s="53" t="s">
        <v>261</v>
      </c>
      <c r="E166" s="32">
        <f t="shared" si="25"/>
        <v>260</v>
      </c>
      <c r="F166" s="33">
        <f>F170+F171</f>
        <v>260</v>
      </c>
      <c r="G166" s="33">
        <f>G170+G171</f>
        <v>0</v>
      </c>
      <c r="H166" s="32">
        <f t="shared" si="21"/>
        <v>260</v>
      </c>
      <c r="I166" s="33">
        <f>I170+I171</f>
        <v>260</v>
      </c>
      <c r="J166" s="33">
        <f>J170+J171</f>
        <v>0</v>
      </c>
      <c r="K166" s="32">
        <f t="shared" si="22"/>
        <v>260</v>
      </c>
      <c r="L166" s="33">
        <f>L170+L171</f>
        <v>260</v>
      </c>
      <c r="M166" s="33">
        <f>M170+M171</f>
        <v>0</v>
      </c>
      <c r="N166" s="32">
        <f t="shared" si="23"/>
        <v>350</v>
      </c>
      <c r="O166" s="33">
        <f>O170+O171</f>
        <v>350</v>
      </c>
      <c r="P166" s="33">
        <f>P170+P171</f>
        <v>0</v>
      </c>
    </row>
    <row r="167" spans="2:16" ht="18" x14ac:dyDescent="0.25">
      <c r="B167" s="41"/>
      <c r="C167" s="42"/>
      <c r="D167" s="43" t="s">
        <v>99</v>
      </c>
      <c r="E167" s="36">
        <f t="shared" si="25"/>
        <v>5</v>
      </c>
      <c r="F167" s="36">
        <f>F168+F169</f>
        <v>5</v>
      </c>
      <c r="G167" s="36">
        <f>SUM(G168:G169)</f>
        <v>0</v>
      </c>
      <c r="H167" s="36">
        <f t="shared" si="21"/>
        <v>10</v>
      </c>
      <c r="I167" s="36">
        <v>10</v>
      </c>
      <c r="J167" s="36">
        <f>SUM(J168:J169)</f>
        <v>0</v>
      </c>
      <c r="K167" s="36">
        <f t="shared" si="22"/>
        <v>10</v>
      </c>
      <c r="L167" s="36">
        <v>10</v>
      </c>
      <c r="M167" s="36">
        <f>SUM(M168:M169)</f>
        <v>0</v>
      </c>
      <c r="N167" s="36">
        <f t="shared" si="23"/>
        <v>10</v>
      </c>
      <c r="O167" s="36">
        <v>10</v>
      </c>
      <c r="P167" s="36">
        <f>SUM(P168:P169)</f>
        <v>0</v>
      </c>
    </row>
    <row r="168" spans="2:16" ht="18" x14ac:dyDescent="0.25">
      <c r="B168" s="41"/>
      <c r="C168" s="42"/>
      <c r="D168" s="44" t="s">
        <v>220</v>
      </c>
      <c r="E168" s="36">
        <f t="shared" si="25"/>
        <v>0</v>
      </c>
      <c r="F168" s="37">
        <v>0</v>
      </c>
      <c r="G168" s="37">
        <v>0</v>
      </c>
      <c r="H168" s="36">
        <f t="shared" si="21"/>
        <v>0</v>
      </c>
      <c r="I168" s="37">
        <v>0</v>
      </c>
      <c r="J168" s="37">
        <v>0</v>
      </c>
      <c r="K168" s="36">
        <f t="shared" si="22"/>
        <v>0</v>
      </c>
      <c r="L168" s="37">
        <v>0</v>
      </c>
      <c r="M168" s="37">
        <v>0</v>
      </c>
      <c r="N168" s="36">
        <f t="shared" si="23"/>
        <v>0</v>
      </c>
      <c r="O168" s="37">
        <v>0</v>
      </c>
      <c r="P168" s="37">
        <v>0</v>
      </c>
    </row>
    <row r="169" spans="2:16" ht="18" x14ac:dyDescent="0.25">
      <c r="B169" s="41"/>
      <c r="C169" s="42"/>
      <c r="D169" s="44" t="s">
        <v>103</v>
      </c>
      <c r="E169" s="36">
        <f t="shared" si="25"/>
        <v>5</v>
      </c>
      <c r="F169" s="37">
        <v>5</v>
      </c>
      <c r="G169" s="37">
        <v>0</v>
      </c>
      <c r="H169" s="36">
        <f t="shared" si="21"/>
        <v>5</v>
      </c>
      <c r="I169" s="37">
        <v>5</v>
      </c>
      <c r="J169" s="37">
        <v>0</v>
      </c>
      <c r="K169" s="36">
        <f t="shared" si="22"/>
        <v>5</v>
      </c>
      <c r="L169" s="37">
        <v>5</v>
      </c>
      <c r="M169" s="37">
        <v>0</v>
      </c>
      <c r="N169" s="36">
        <f t="shared" si="23"/>
        <v>5</v>
      </c>
      <c r="O169" s="37">
        <v>5</v>
      </c>
      <c r="P169" s="37">
        <v>0</v>
      </c>
    </row>
    <row r="170" spans="2:16" ht="45" x14ac:dyDescent="0.25">
      <c r="B170" s="41"/>
      <c r="C170" s="34" t="s">
        <v>254</v>
      </c>
      <c r="D170" s="39" t="s">
        <v>255</v>
      </c>
      <c r="E170" s="40">
        <f t="shared" si="25"/>
        <v>150</v>
      </c>
      <c r="F170" s="45">
        <v>150</v>
      </c>
      <c r="G170" s="37">
        <v>0</v>
      </c>
      <c r="H170" s="40">
        <f t="shared" si="21"/>
        <v>170</v>
      </c>
      <c r="I170" s="45">
        <v>170</v>
      </c>
      <c r="J170" s="37">
        <v>0</v>
      </c>
      <c r="K170" s="40">
        <f t="shared" si="22"/>
        <v>170</v>
      </c>
      <c r="L170" s="45">
        <v>170</v>
      </c>
      <c r="M170" s="37">
        <v>0</v>
      </c>
      <c r="N170" s="40">
        <f t="shared" si="23"/>
        <v>230</v>
      </c>
      <c r="O170" s="37">
        <v>230</v>
      </c>
      <c r="P170" s="37">
        <v>0</v>
      </c>
    </row>
    <row r="171" spans="2:16" ht="60" x14ac:dyDescent="0.25">
      <c r="B171" s="41"/>
      <c r="C171" s="34" t="s">
        <v>256</v>
      </c>
      <c r="D171" s="39" t="s">
        <v>257</v>
      </c>
      <c r="E171" s="40">
        <f t="shared" si="25"/>
        <v>110</v>
      </c>
      <c r="F171" s="45">
        <v>110</v>
      </c>
      <c r="G171" s="37">
        <v>0</v>
      </c>
      <c r="H171" s="40">
        <f t="shared" si="21"/>
        <v>90</v>
      </c>
      <c r="I171" s="45">
        <v>90</v>
      </c>
      <c r="J171" s="37">
        <v>0</v>
      </c>
      <c r="K171" s="40">
        <f t="shared" si="22"/>
        <v>90</v>
      </c>
      <c r="L171" s="45">
        <v>90</v>
      </c>
      <c r="M171" s="37">
        <v>0</v>
      </c>
      <c r="N171" s="40">
        <f t="shared" si="23"/>
        <v>120</v>
      </c>
      <c r="O171" s="37">
        <v>120</v>
      </c>
      <c r="P171" s="37">
        <v>0</v>
      </c>
    </row>
    <row r="172" spans="2:16" ht="18" x14ac:dyDescent="0.25">
      <c r="B172" s="30" t="s">
        <v>304</v>
      </c>
      <c r="C172" s="31"/>
      <c r="D172" s="53" t="s">
        <v>75</v>
      </c>
      <c r="E172" s="32">
        <f t="shared" si="25"/>
        <v>16867</v>
      </c>
      <c r="F172" s="33">
        <f>SUM(F176:F182)</f>
        <v>16867</v>
      </c>
      <c r="G172" s="33">
        <f>SUM(G176:G182)</f>
        <v>0</v>
      </c>
      <c r="H172" s="32">
        <f t="shared" si="21"/>
        <v>17832</v>
      </c>
      <c r="I172" s="33">
        <f>SUM(I176:I182)</f>
        <v>17832</v>
      </c>
      <c r="J172" s="33">
        <f>SUM(J176:J182)</f>
        <v>0</v>
      </c>
      <c r="K172" s="32">
        <f t="shared" si="22"/>
        <v>18503</v>
      </c>
      <c r="L172" s="33">
        <f>SUM(L176:L182)</f>
        <v>18503</v>
      </c>
      <c r="M172" s="33">
        <f>SUM(M176:M182)</f>
        <v>0</v>
      </c>
      <c r="N172" s="32">
        <f t="shared" si="23"/>
        <v>19996</v>
      </c>
      <c r="O172" s="33">
        <f>SUM(O176:O182)</f>
        <v>19996</v>
      </c>
      <c r="P172" s="33">
        <f>SUM(P176:P182)</f>
        <v>0</v>
      </c>
    </row>
    <row r="173" spans="2:16" ht="18" x14ac:dyDescent="0.25">
      <c r="B173" s="41"/>
      <c r="C173" s="42"/>
      <c r="D173" s="43" t="s">
        <v>99</v>
      </c>
      <c r="E173" s="36">
        <f t="shared" si="25"/>
        <v>31</v>
      </c>
      <c r="F173" s="36">
        <f>SUM(F174:F175)</f>
        <v>31</v>
      </c>
      <c r="G173" s="36">
        <f>SUM(G174:G175)</f>
        <v>0</v>
      </c>
      <c r="H173" s="36">
        <f t="shared" si="21"/>
        <v>31</v>
      </c>
      <c r="I173" s="36">
        <f>SUM(I174:I175)</f>
        <v>31</v>
      </c>
      <c r="J173" s="36">
        <f>SUM(J174:J175)</f>
        <v>0</v>
      </c>
      <c r="K173" s="36">
        <f t="shared" si="22"/>
        <v>31</v>
      </c>
      <c r="L173" s="36">
        <f>SUM(L174:L175)</f>
        <v>31</v>
      </c>
      <c r="M173" s="36">
        <f>SUM(M174:M175)</f>
        <v>0</v>
      </c>
      <c r="N173" s="36">
        <f t="shared" si="23"/>
        <v>31</v>
      </c>
      <c r="O173" s="36">
        <f>SUM(O174:O175)</f>
        <v>31</v>
      </c>
      <c r="P173" s="36">
        <f>SUM(P174:P175)</f>
        <v>0</v>
      </c>
    </row>
    <row r="174" spans="2:16" ht="18" x14ac:dyDescent="0.25">
      <c r="B174" s="41"/>
      <c r="C174" s="42"/>
      <c r="D174" s="44" t="s">
        <v>220</v>
      </c>
      <c r="E174" s="36">
        <f t="shared" si="25"/>
        <v>0</v>
      </c>
      <c r="F174" s="37">
        <v>0</v>
      </c>
      <c r="G174" s="37">
        <v>0</v>
      </c>
      <c r="H174" s="36">
        <f t="shared" si="21"/>
        <v>0</v>
      </c>
      <c r="I174" s="37">
        <v>0</v>
      </c>
      <c r="J174" s="37">
        <v>0</v>
      </c>
      <c r="K174" s="36">
        <f t="shared" si="22"/>
        <v>0</v>
      </c>
      <c r="L174" s="37">
        <v>0</v>
      </c>
      <c r="M174" s="37">
        <v>0</v>
      </c>
      <c r="N174" s="36">
        <f t="shared" si="23"/>
        <v>0</v>
      </c>
      <c r="O174" s="37">
        <v>0</v>
      </c>
      <c r="P174" s="37">
        <v>0</v>
      </c>
    </row>
    <row r="175" spans="2:16" ht="18" x14ac:dyDescent="0.25">
      <c r="B175" s="41"/>
      <c r="C175" s="42"/>
      <c r="D175" s="44" t="s">
        <v>103</v>
      </c>
      <c r="E175" s="36">
        <f t="shared" si="25"/>
        <v>31</v>
      </c>
      <c r="F175" s="37">
        <v>31</v>
      </c>
      <c r="G175" s="37">
        <v>0</v>
      </c>
      <c r="H175" s="36">
        <f t="shared" si="21"/>
        <v>31</v>
      </c>
      <c r="I175" s="37">
        <v>31</v>
      </c>
      <c r="J175" s="37">
        <v>0</v>
      </c>
      <c r="K175" s="36">
        <f t="shared" si="22"/>
        <v>31</v>
      </c>
      <c r="L175" s="37">
        <v>31</v>
      </c>
      <c r="M175" s="37">
        <v>0</v>
      </c>
      <c r="N175" s="36">
        <f t="shared" si="23"/>
        <v>31</v>
      </c>
      <c r="O175" s="37">
        <v>31</v>
      </c>
      <c r="P175" s="37">
        <v>0</v>
      </c>
    </row>
    <row r="176" spans="2:16" ht="60" x14ac:dyDescent="0.25">
      <c r="B176" s="38"/>
      <c r="C176" s="34" t="s">
        <v>130</v>
      </c>
      <c r="D176" s="39" t="s">
        <v>311</v>
      </c>
      <c r="E176" s="40">
        <f t="shared" si="25"/>
        <v>3120</v>
      </c>
      <c r="F176" s="45">
        <v>3120</v>
      </c>
      <c r="G176" s="37">
        <v>0</v>
      </c>
      <c r="H176" s="40">
        <f t="shared" si="21"/>
        <v>3415</v>
      </c>
      <c r="I176" s="45">
        <v>3415</v>
      </c>
      <c r="J176" s="37">
        <v>0</v>
      </c>
      <c r="K176" s="40">
        <f t="shared" si="22"/>
        <v>3680</v>
      </c>
      <c r="L176" s="45">
        <v>3680</v>
      </c>
      <c r="M176" s="37">
        <v>0</v>
      </c>
      <c r="N176" s="40">
        <f t="shared" si="23"/>
        <v>4564</v>
      </c>
      <c r="O176" s="37">
        <v>4564</v>
      </c>
      <c r="P176" s="37">
        <v>0</v>
      </c>
    </row>
    <row r="177" spans="2:18" ht="105" x14ac:dyDescent="0.25">
      <c r="B177" s="38"/>
      <c r="C177" s="34" t="s">
        <v>305</v>
      </c>
      <c r="D177" s="39" t="s">
        <v>408</v>
      </c>
      <c r="E177" s="40">
        <f t="shared" si="25"/>
        <v>1870</v>
      </c>
      <c r="F177" s="45">
        <v>1870</v>
      </c>
      <c r="G177" s="37">
        <v>0</v>
      </c>
      <c r="H177" s="40">
        <f t="shared" si="21"/>
        <v>1924</v>
      </c>
      <c r="I177" s="45">
        <v>1924</v>
      </c>
      <c r="J177" s="37">
        <v>0</v>
      </c>
      <c r="K177" s="40">
        <f t="shared" si="22"/>
        <v>2117</v>
      </c>
      <c r="L177" s="45">
        <v>2117</v>
      </c>
      <c r="M177" s="37">
        <v>0</v>
      </c>
      <c r="N177" s="40">
        <f t="shared" si="23"/>
        <v>2328</v>
      </c>
      <c r="O177" s="37">
        <v>2328</v>
      </c>
      <c r="P177" s="37">
        <v>0</v>
      </c>
    </row>
    <row r="178" spans="2:18" ht="15.75" x14ac:dyDescent="0.25">
      <c r="B178" s="38"/>
      <c r="C178" s="34" t="s">
        <v>306</v>
      </c>
      <c r="D178" s="39" t="s">
        <v>134</v>
      </c>
      <c r="E178" s="40">
        <f t="shared" si="25"/>
        <v>9500</v>
      </c>
      <c r="F178" s="45">
        <v>9500</v>
      </c>
      <c r="G178" s="37">
        <v>0</v>
      </c>
      <c r="H178" s="40">
        <f t="shared" si="21"/>
        <v>9830</v>
      </c>
      <c r="I178" s="45">
        <v>9830</v>
      </c>
      <c r="J178" s="37">
        <v>0</v>
      </c>
      <c r="K178" s="40">
        <f t="shared" si="22"/>
        <v>9830</v>
      </c>
      <c r="L178" s="45">
        <v>9830</v>
      </c>
      <c r="M178" s="37">
        <v>0</v>
      </c>
      <c r="N178" s="40">
        <f t="shared" si="23"/>
        <v>9950</v>
      </c>
      <c r="O178" s="37">
        <v>9950</v>
      </c>
      <c r="P178" s="37">
        <v>0</v>
      </c>
    </row>
    <row r="179" spans="2:18" ht="45" x14ac:dyDescent="0.25">
      <c r="B179" s="38"/>
      <c r="C179" s="34" t="s">
        <v>307</v>
      </c>
      <c r="D179" s="39" t="s">
        <v>228</v>
      </c>
      <c r="E179" s="40">
        <f t="shared" si="25"/>
        <v>39.200000000000003</v>
      </c>
      <c r="F179" s="45">
        <v>39.200000000000003</v>
      </c>
      <c r="G179" s="37">
        <v>0</v>
      </c>
      <c r="H179" s="40">
        <f t="shared" si="21"/>
        <v>40</v>
      </c>
      <c r="I179" s="45">
        <v>40</v>
      </c>
      <c r="J179" s="37">
        <v>0</v>
      </c>
      <c r="K179" s="40">
        <f t="shared" si="22"/>
        <v>40</v>
      </c>
      <c r="L179" s="45">
        <v>40</v>
      </c>
      <c r="M179" s="37">
        <v>0</v>
      </c>
      <c r="N179" s="40">
        <f t="shared" si="23"/>
        <v>40</v>
      </c>
      <c r="O179" s="37">
        <v>40</v>
      </c>
      <c r="P179" s="37">
        <v>0</v>
      </c>
    </row>
    <row r="180" spans="2:18" ht="30" x14ac:dyDescent="0.25">
      <c r="B180" s="38"/>
      <c r="C180" s="34" t="s">
        <v>308</v>
      </c>
      <c r="D180" s="39" t="s">
        <v>137</v>
      </c>
      <c r="E180" s="40">
        <f t="shared" si="25"/>
        <v>37.799999999999997</v>
      </c>
      <c r="F180" s="45">
        <v>37.799999999999997</v>
      </c>
      <c r="G180" s="37">
        <v>0</v>
      </c>
      <c r="H180" s="40">
        <f t="shared" si="21"/>
        <v>42</v>
      </c>
      <c r="I180" s="45">
        <v>42</v>
      </c>
      <c r="J180" s="37">
        <v>0</v>
      </c>
      <c r="K180" s="40">
        <f t="shared" si="22"/>
        <v>46</v>
      </c>
      <c r="L180" s="45">
        <v>46</v>
      </c>
      <c r="M180" s="37">
        <v>0</v>
      </c>
      <c r="N180" s="40">
        <f t="shared" si="23"/>
        <v>50</v>
      </c>
      <c r="O180" s="37">
        <v>50</v>
      </c>
      <c r="P180" s="37">
        <v>0</v>
      </c>
    </row>
    <row r="181" spans="2:18" ht="60.75" customHeight="1" x14ac:dyDescent="0.25">
      <c r="B181" s="38"/>
      <c r="C181" s="82" t="s">
        <v>309</v>
      </c>
      <c r="D181" s="83" t="s">
        <v>385</v>
      </c>
      <c r="E181" s="40">
        <f t="shared" si="25"/>
        <v>1890</v>
      </c>
      <c r="F181" s="45">
        <v>1890</v>
      </c>
      <c r="G181" s="37">
        <v>0</v>
      </c>
      <c r="H181" s="40">
        <f t="shared" si="21"/>
        <v>2081</v>
      </c>
      <c r="I181" s="45">
        <v>2081</v>
      </c>
      <c r="J181" s="37">
        <v>0</v>
      </c>
      <c r="K181" s="40">
        <f t="shared" si="22"/>
        <v>2290</v>
      </c>
      <c r="L181" s="45">
        <v>2290</v>
      </c>
      <c r="M181" s="37">
        <v>0</v>
      </c>
      <c r="N181" s="40">
        <f t="shared" si="23"/>
        <v>2518</v>
      </c>
      <c r="O181" s="37">
        <v>2518</v>
      </c>
      <c r="P181" s="37">
        <v>0</v>
      </c>
    </row>
    <row r="182" spans="2:18" ht="89.25" customHeight="1" x14ac:dyDescent="0.25">
      <c r="B182" s="38"/>
      <c r="C182" s="82" t="s">
        <v>310</v>
      </c>
      <c r="D182" s="83" t="s">
        <v>386</v>
      </c>
      <c r="E182" s="40">
        <f t="shared" si="25"/>
        <v>410</v>
      </c>
      <c r="F182" s="45">
        <v>410</v>
      </c>
      <c r="G182" s="37">
        <v>0</v>
      </c>
      <c r="H182" s="40">
        <f t="shared" si="21"/>
        <v>500</v>
      </c>
      <c r="I182" s="45">
        <v>500</v>
      </c>
      <c r="J182" s="37">
        <v>0</v>
      </c>
      <c r="K182" s="40">
        <f t="shared" si="22"/>
        <v>500</v>
      </c>
      <c r="L182" s="45">
        <v>500</v>
      </c>
      <c r="M182" s="37">
        <v>0</v>
      </c>
      <c r="N182" s="40">
        <f t="shared" si="23"/>
        <v>546</v>
      </c>
      <c r="O182" s="37">
        <v>546</v>
      </c>
      <c r="P182" s="37">
        <v>0</v>
      </c>
    </row>
    <row r="183" spans="2:18" ht="18" x14ac:dyDescent="0.25">
      <c r="B183" s="30" t="s">
        <v>312</v>
      </c>
      <c r="C183" s="31"/>
      <c r="D183" s="53" t="s">
        <v>76</v>
      </c>
      <c r="E183" s="32">
        <f t="shared" si="25"/>
        <v>13480</v>
      </c>
      <c r="F183" s="33">
        <f>SUM(F187:F192)</f>
        <v>13480</v>
      </c>
      <c r="G183" s="33">
        <f>SUM(G187:G192)</f>
        <v>0</v>
      </c>
      <c r="H183" s="32">
        <f t="shared" si="21"/>
        <v>17372</v>
      </c>
      <c r="I183" s="33">
        <f>SUM(I187:I192)</f>
        <v>17372</v>
      </c>
      <c r="J183" s="33">
        <f>SUM(J187:J192)</f>
        <v>0</v>
      </c>
      <c r="K183" s="32">
        <f t="shared" si="22"/>
        <v>20500</v>
      </c>
      <c r="L183" s="33">
        <f>SUM(L187:L192)</f>
        <v>20500</v>
      </c>
      <c r="M183" s="33">
        <f>SUM(M187:M192)</f>
        <v>0</v>
      </c>
      <c r="N183" s="32">
        <f t="shared" si="23"/>
        <v>22062</v>
      </c>
      <c r="O183" s="33">
        <f>SUM(O187:O192)</f>
        <v>22062</v>
      </c>
      <c r="P183" s="33">
        <f>SUM(P187:P192)</f>
        <v>0</v>
      </c>
    </row>
    <row r="184" spans="2:18" ht="18" x14ac:dyDescent="0.25">
      <c r="B184" s="41"/>
      <c r="C184" s="42"/>
      <c r="D184" s="43" t="s">
        <v>99</v>
      </c>
      <c r="E184" s="36">
        <f t="shared" si="25"/>
        <v>0</v>
      </c>
      <c r="F184" s="36">
        <f>SUM(F185:F186)</f>
        <v>0</v>
      </c>
      <c r="G184" s="36">
        <f>SUM(G185:G186)</f>
        <v>0</v>
      </c>
      <c r="H184" s="36">
        <f t="shared" si="21"/>
        <v>0</v>
      </c>
      <c r="I184" s="36">
        <f>SUM(I185:I186)</f>
        <v>0</v>
      </c>
      <c r="J184" s="36">
        <f>SUM(J185:J186)</f>
        <v>0</v>
      </c>
      <c r="K184" s="36">
        <f t="shared" si="22"/>
        <v>0</v>
      </c>
      <c r="L184" s="36">
        <f>SUM(L185:L186)</f>
        <v>0</v>
      </c>
      <c r="M184" s="36">
        <f>SUM(M185:M186)</f>
        <v>0</v>
      </c>
      <c r="N184" s="36">
        <f t="shared" si="23"/>
        <v>0</v>
      </c>
      <c r="O184" s="36">
        <f>SUM(O185:O186)</f>
        <v>0</v>
      </c>
      <c r="P184" s="36">
        <f>SUM(P185:P186)</f>
        <v>0</v>
      </c>
    </row>
    <row r="185" spans="2:18" ht="18" x14ac:dyDescent="0.25">
      <c r="B185" s="41"/>
      <c r="C185" s="42"/>
      <c r="D185" s="44" t="s">
        <v>220</v>
      </c>
      <c r="E185" s="36">
        <f t="shared" si="25"/>
        <v>0</v>
      </c>
      <c r="F185" s="37">
        <v>0</v>
      </c>
      <c r="G185" s="37">
        <v>0</v>
      </c>
      <c r="H185" s="36">
        <f t="shared" si="21"/>
        <v>0</v>
      </c>
      <c r="I185" s="37">
        <v>0</v>
      </c>
      <c r="J185" s="37">
        <v>0</v>
      </c>
      <c r="K185" s="36">
        <f t="shared" si="22"/>
        <v>0</v>
      </c>
      <c r="L185" s="37">
        <v>0</v>
      </c>
      <c r="M185" s="37">
        <v>0</v>
      </c>
      <c r="N185" s="36">
        <f t="shared" si="23"/>
        <v>0</v>
      </c>
      <c r="O185" s="37">
        <v>0</v>
      </c>
      <c r="P185" s="37">
        <v>0</v>
      </c>
    </row>
    <row r="186" spans="2:18" ht="18" x14ac:dyDescent="0.25">
      <c r="B186" s="41"/>
      <c r="C186" s="42"/>
      <c r="D186" s="44" t="s">
        <v>103</v>
      </c>
      <c r="E186" s="36">
        <f t="shared" si="25"/>
        <v>0</v>
      </c>
      <c r="F186" s="37">
        <v>0</v>
      </c>
      <c r="G186" s="37">
        <v>0</v>
      </c>
      <c r="H186" s="36">
        <f t="shared" si="21"/>
        <v>0</v>
      </c>
      <c r="I186" s="37">
        <v>0</v>
      </c>
      <c r="J186" s="37">
        <v>0</v>
      </c>
      <c r="K186" s="36">
        <f t="shared" si="22"/>
        <v>0</v>
      </c>
      <c r="L186" s="37">
        <v>0</v>
      </c>
      <c r="M186" s="37">
        <v>0</v>
      </c>
      <c r="N186" s="36">
        <f t="shared" si="23"/>
        <v>0</v>
      </c>
      <c r="O186" s="37">
        <v>0</v>
      </c>
      <c r="P186" s="37">
        <v>0</v>
      </c>
    </row>
    <row r="187" spans="2:18" ht="30" x14ac:dyDescent="0.25">
      <c r="B187" s="38"/>
      <c r="C187" s="60" t="s">
        <v>131</v>
      </c>
      <c r="D187" s="39" t="s">
        <v>387</v>
      </c>
      <c r="E187" s="40">
        <f t="shared" si="25"/>
        <v>2582</v>
      </c>
      <c r="F187" s="45">
        <v>2582</v>
      </c>
      <c r="G187" s="37">
        <v>0</v>
      </c>
      <c r="H187" s="40">
        <f t="shared" si="21"/>
        <v>4912</v>
      </c>
      <c r="I187" s="45">
        <v>4912</v>
      </c>
      <c r="J187" s="37">
        <v>0</v>
      </c>
      <c r="K187" s="40">
        <f t="shared" si="22"/>
        <v>5400</v>
      </c>
      <c r="L187" s="37">
        <v>5400</v>
      </c>
      <c r="M187" s="37">
        <v>0</v>
      </c>
      <c r="N187" s="40">
        <f t="shared" si="23"/>
        <v>5943</v>
      </c>
      <c r="O187" s="37">
        <v>5943</v>
      </c>
      <c r="P187" s="37">
        <v>0</v>
      </c>
    </row>
    <row r="188" spans="2:18" ht="30" x14ac:dyDescent="0.25">
      <c r="B188" s="38"/>
      <c r="C188" s="60" t="s">
        <v>132</v>
      </c>
      <c r="D188" s="39" t="s">
        <v>140</v>
      </c>
      <c r="E188" s="40">
        <f t="shared" si="25"/>
        <v>4813</v>
      </c>
      <c r="F188" s="45">
        <v>4813</v>
      </c>
      <c r="G188" s="45">
        <v>0</v>
      </c>
      <c r="H188" s="40">
        <f t="shared" si="21"/>
        <v>4360</v>
      </c>
      <c r="I188" s="64">
        <v>4360</v>
      </c>
      <c r="J188" s="45">
        <v>0</v>
      </c>
      <c r="K188" s="40">
        <f t="shared" si="22"/>
        <v>6200</v>
      </c>
      <c r="L188" s="45">
        <v>6200</v>
      </c>
      <c r="M188" s="45">
        <v>0</v>
      </c>
      <c r="N188" s="40">
        <f t="shared" si="23"/>
        <v>6500</v>
      </c>
      <c r="O188" s="37">
        <v>6500</v>
      </c>
      <c r="P188" s="45">
        <v>0</v>
      </c>
    </row>
    <row r="189" spans="2:18" ht="30" x14ac:dyDescent="0.25">
      <c r="B189" s="38"/>
      <c r="C189" s="60" t="s">
        <v>133</v>
      </c>
      <c r="D189" s="39" t="s">
        <v>142</v>
      </c>
      <c r="E189" s="40">
        <f t="shared" si="25"/>
        <v>2930</v>
      </c>
      <c r="F189" s="45">
        <v>2930</v>
      </c>
      <c r="G189" s="45">
        <v>0</v>
      </c>
      <c r="H189" s="40">
        <f t="shared" ref="H189:H220" si="26">SUM(I189:J189)</f>
        <v>4000</v>
      </c>
      <c r="I189" s="45">
        <v>4000</v>
      </c>
      <c r="J189" s="45">
        <v>0</v>
      </c>
      <c r="K189" s="40">
        <f t="shared" ref="K189:K220" si="27">SUM(L189:M189)</f>
        <v>4300</v>
      </c>
      <c r="L189" s="45">
        <v>4300</v>
      </c>
      <c r="M189" s="45">
        <v>0</v>
      </c>
      <c r="N189" s="40">
        <f t="shared" ref="N189:N220" si="28">SUM(O189:P189)</f>
        <v>4600</v>
      </c>
      <c r="O189" s="37">
        <v>4600</v>
      </c>
      <c r="P189" s="45">
        <v>0</v>
      </c>
    </row>
    <row r="190" spans="2:18" ht="45" x14ac:dyDescent="0.25">
      <c r="B190" s="38"/>
      <c r="C190" s="85" t="s">
        <v>135</v>
      </c>
      <c r="D190" s="83" t="s">
        <v>388</v>
      </c>
      <c r="E190" s="40">
        <f t="shared" si="25"/>
        <v>2420</v>
      </c>
      <c r="F190" s="45">
        <v>2420</v>
      </c>
      <c r="G190" s="45">
        <v>0</v>
      </c>
      <c r="H190" s="40">
        <f t="shared" si="26"/>
        <v>3100</v>
      </c>
      <c r="I190" s="45">
        <v>3100</v>
      </c>
      <c r="J190" s="45">
        <v>0</v>
      </c>
      <c r="K190" s="40">
        <f t="shared" si="27"/>
        <v>3100</v>
      </c>
      <c r="L190" s="45">
        <v>3100</v>
      </c>
      <c r="M190" s="45">
        <v>0</v>
      </c>
      <c r="N190" s="40">
        <f t="shared" si="28"/>
        <v>3219</v>
      </c>
      <c r="O190" s="37">
        <v>3219</v>
      </c>
      <c r="P190" s="45">
        <v>0</v>
      </c>
    </row>
    <row r="191" spans="2:18" ht="45" x14ac:dyDescent="0.25">
      <c r="B191" s="38"/>
      <c r="C191" s="85" t="s">
        <v>136</v>
      </c>
      <c r="D191" s="83" t="s">
        <v>390</v>
      </c>
      <c r="E191" s="40">
        <f t="shared" si="25"/>
        <v>400</v>
      </c>
      <c r="F191" s="45">
        <v>400</v>
      </c>
      <c r="G191" s="45">
        <v>0</v>
      </c>
      <c r="H191" s="40">
        <f t="shared" si="26"/>
        <v>500</v>
      </c>
      <c r="I191" s="45">
        <v>500</v>
      </c>
      <c r="J191" s="45">
        <v>0</v>
      </c>
      <c r="K191" s="40">
        <f t="shared" si="27"/>
        <v>700</v>
      </c>
      <c r="L191" s="45">
        <v>700</v>
      </c>
      <c r="M191" s="45">
        <v>0</v>
      </c>
      <c r="N191" s="40">
        <f t="shared" si="28"/>
        <v>900</v>
      </c>
      <c r="O191" s="37">
        <v>900</v>
      </c>
      <c r="P191" s="45">
        <v>0</v>
      </c>
      <c r="Q191" s="91"/>
      <c r="R191" s="92"/>
    </row>
    <row r="192" spans="2:18" ht="69.75" customHeight="1" x14ac:dyDescent="0.25">
      <c r="B192" s="38"/>
      <c r="C192" s="85" t="s">
        <v>389</v>
      </c>
      <c r="D192" s="83" t="s">
        <v>409</v>
      </c>
      <c r="E192" s="40">
        <f t="shared" si="25"/>
        <v>335</v>
      </c>
      <c r="F192" s="45">
        <v>335</v>
      </c>
      <c r="G192" s="45">
        <v>0</v>
      </c>
      <c r="H192" s="40">
        <f t="shared" si="26"/>
        <v>500</v>
      </c>
      <c r="I192" s="45">
        <v>500</v>
      </c>
      <c r="J192" s="45">
        <v>0</v>
      </c>
      <c r="K192" s="40">
        <f t="shared" si="27"/>
        <v>800</v>
      </c>
      <c r="L192" s="45">
        <v>800</v>
      </c>
      <c r="M192" s="45">
        <v>0</v>
      </c>
      <c r="N192" s="40">
        <f t="shared" si="28"/>
        <v>900</v>
      </c>
      <c r="O192" s="45">
        <v>900</v>
      </c>
      <c r="P192" s="45">
        <v>0</v>
      </c>
      <c r="Q192" s="91"/>
      <c r="R192" s="92"/>
    </row>
    <row r="193" spans="2:16" ht="18" x14ac:dyDescent="0.25">
      <c r="B193" s="30" t="s">
        <v>313</v>
      </c>
      <c r="C193" s="31"/>
      <c r="D193" s="53" t="s">
        <v>77</v>
      </c>
      <c r="E193" s="32">
        <f t="shared" si="25"/>
        <v>8000</v>
      </c>
      <c r="F193" s="33">
        <f>SUM(F197:F202)</f>
        <v>8000</v>
      </c>
      <c r="G193" s="33">
        <f>SUM(G197:G202)</f>
        <v>0</v>
      </c>
      <c r="H193" s="32">
        <f t="shared" si="26"/>
        <v>8900</v>
      </c>
      <c r="I193" s="33">
        <f>SUM(I197:I202)</f>
        <v>8900</v>
      </c>
      <c r="J193" s="33">
        <f>SUM(J197:J202)</f>
        <v>0</v>
      </c>
      <c r="K193" s="32">
        <f t="shared" si="27"/>
        <v>9000</v>
      </c>
      <c r="L193" s="33">
        <f>SUM(L197:L202)</f>
        <v>9000</v>
      </c>
      <c r="M193" s="33">
        <f>SUM(M197:M202)</f>
        <v>0</v>
      </c>
      <c r="N193" s="32">
        <f t="shared" si="28"/>
        <v>9285</v>
      </c>
      <c r="O193" s="33">
        <f>SUM(O197:O202)</f>
        <v>9285</v>
      </c>
      <c r="P193" s="33">
        <f>SUM(P197:P202)</f>
        <v>0</v>
      </c>
    </row>
    <row r="194" spans="2:16" ht="18" x14ac:dyDescent="0.25">
      <c r="B194" s="41"/>
      <c r="C194" s="42"/>
      <c r="D194" s="43" t="s">
        <v>99</v>
      </c>
      <c r="E194" s="36">
        <f t="shared" si="25"/>
        <v>0</v>
      </c>
      <c r="F194" s="36">
        <f>SUM(F195:F196)</f>
        <v>0</v>
      </c>
      <c r="G194" s="36">
        <f>SUM(G195:G196)</f>
        <v>0</v>
      </c>
      <c r="H194" s="36">
        <f t="shared" si="26"/>
        <v>0</v>
      </c>
      <c r="I194" s="36">
        <f>SUM(I195:I196)</f>
        <v>0</v>
      </c>
      <c r="J194" s="36">
        <f>SUM(J195:J196)</f>
        <v>0</v>
      </c>
      <c r="K194" s="36">
        <f t="shared" si="27"/>
        <v>0</v>
      </c>
      <c r="L194" s="36">
        <f>SUM(L195:L196)</f>
        <v>0</v>
      </c>
      <c r="M194" s="36">
        <f>SUM(M195:M196)</f>
        <v>0</v>
      </c>
      <c r="N194" s="36">
        <f t="shared" si="28"/>
        <v>0</v>
      </c>
      <c r="O194" s="36">
        <f>SUM(O195:O196)</f>
        <v>0</v>
      </c>
      <c r="P194" s="36">
        <f>SUM(P195:P196)</f>
        <v>0</v>
      </c>
    </row>
    <row r="195" spans="2:16" ht="18" x14ac:dyDescent="0.25">
      <c r="B195" s="41"/>
      <c r="C195" s="42"/>
      <c r="D195" s="44" t="s">
        <v>220</v>
      </c>
      <c r="E195" s="36">
        <f t="shared" si="25"/>
        <v>0</v>
      </c>
      <c r="F195" s="37">
        <v>0</v>
      </c>
      <c r="G195" s="37">
        <v>0</v>
      </c>
      <c r="H195" s="36">
        <f t="shared" si="26"/>
        <v>0</v>
      </c>
      <c r="I195" s="37">
        <v>0</v>
      </c>
      <c r="J195" s="37">
        <v>0</v>
      </c>
      <c r="K195" s="36">
        <f t="shared" si="27"/>
        <v>0</v>
      </c>
      <c r="L195" s="37">
        <v>0</v>
      </c>
      <c r="M195" s="37">
        <v>0</v>
      </c>
      <c r="N195" s="36">
        <f t="shared" si="28"/>
        <v>0</v>
      </c>
      <c r="O195" s="37">
        <v>0</v>
      </c>
      <c r="P195" s="37">
        <v>0</v>
      </c>
    </row>
    <row r="196" spans="2:16" ht="18" x14ac:dyDescent="0.25">
      <c r="B196" s="41"/>
      <c r="C196" s="42"/>
      <c r="D196" s="44" t="s">
        <v>103</v>
      </c>
      <c r="E196" s="36">
        <f t="shared" si="25"/>
        <v>0</v>
      </c>
      <c r="F196" s="37">
        <v>0</v>
      </c>
      <c r="G196" s="37">
        <v>0</v>
      </c>
      <c r="H196" s="36">
        <f t="shared" si="26"/>
        <v>0</v>
      </c>
      <c r="I196" s="37">
        <v>0</v>
      </c>
      <c r="J196" s="37">
        <v>0</v>
      </c>
      <c r="K196" s="36">
        <f t="shared" si="27"/>
        <v>0</v>
      </c>
      <c r="L196" s="37">
        <v>0</v>
      </c>
      <c r="M196" s="37">
        <v>0</v>
      </c>
      <c r="N196" s="36">
        <f t="shared" si="28"/>
        <v>0</v>
      </c>
      <c r="O196" s="37">
        <v>0</v>
      </c>
      <c r="P196" s="37">
        <v>0</v>
      </c>
    </row>
    <row r="197" spans="2:16" ht="45" x14ac:dyDescent="0.25">
      <c r="B197" s="38"/>
      <c r="C197" s="60" t="s">
        <v>138</v>
      </c>
      <c r="D197" s="39" t="s">
        <v>229</v>
      </c>
      <c r="E197" s="40">
        <f t="shared" si="25"/>
        <v>5963</v>
      </c>
      <c r="F197" s="45">
        <v>5963</v>
      </c>
      <c r="G197" s="45">
        <v>0</v>
      </c>
      <c r="H197" s="40">
        <f t="shared" si="26"/>
        <v>6905</v>
      </c>
      <c r="I197" s="45">
        <v>6905</v>
      </c>
      <c r="J197" s="45">
        <v>0</v>
      </c>
      <c r="K197" s="40">
        <f t="shared" si="27"/>
        <v>6995</v>
      </c>
      <c r="L197" s="45">
        <f>7500-505</f>
        <v>6995</v>
      </c>
      <c r="M197" s="45">
        <v>0</v>
      </c>
      <c r="N197" s="40">
        <f t="shared" si="28"/>
        <v>7130</v>
      </c>
      <c r="O197" s="45">
        <v>7130</v>
      </c>
      <c r="P197" s="45">
        <v>0</v>
      </c>
    </row>
    <row r="198" spans="2:16" x14ac:dyDescent="0.25">
      <c r="B198" s="38"/>
      <c r="C198" s="60" t="s">
        <v>139</v>
      </c>
      <c r="D198" s="39" t="s">
        <v>144</v>
      </c>
      <c r="E198" s="40">
        <f t="shared" si="25"/>
        <v>413</v>
      </c>
      <c r="F198" s="45">
        <v>413</v>
      </c>
      <c r="G198" s="45">
        <v>0</v>
      </c>
      <c r="H198" s="40">
        <f t="shared" si="26"/>
        <v>415</v>
      </c>
      <c r="I198" s="45">
        <v>415</v>
      </c>
      <c r="J198" s="45">
        <v>0</v>
      </c>
      <c r="K198" s="40">
        <f t="shared" si="27"/>
        <v>415</v>
      </c>
      <c r="L198" s="45">
        <v>415</v>
      </c>
      <c r="M198" s="45">
        <v>0</v>
      </c>
      <c r="N198" s="40">
        <f t="shared" si="28"/>
        <v>415</v>
      </c>
      <c r="O198" s="45">
        <v>415</v>
      </c>
      <c r="P198" s="45">
        <v>0</v>
      </c>
    </row>
    <row r="199" spans="2:16" ht="75" x14ac:dyDescent="0.25">
      <c r="B199" s="38"/>
      <c r="C199" s="60" t="s">
        <v>141</v>
      </c>
      <c r="D199" s="39" t="s">
        <v>314</v>
      </c>
      <c r="E199" s="40">
        <f t="shared" si="25"/>
        <v>374</v>
      </c>
      <c r="F199" s="45">
        <v>374</v>
      </c>
      <c r="G199" s="45">
        <v>0</v>
      </c>
      <c r="H199" s="40">
        <f t="shared" si="26"/>
        <v>380</v>
      </c>
      <c r="I199" s="45">
        <v>380</v>
      </c>
      <c r="J199" s="45">
        <v>0</v>
      </c>
      <c r="K199" s="40">
        <f t="shared" si="27"/>
        <v>380</v>
      </c>
      <c r="L199" s="45">
        <v>380</v>
      </c>
      <c r="M199" s="45">
        <v>0</v>
      </c>
      <c r="N199" s="40">
        <f t="shared" si="28"/>
        <v>380</v>
      </c>
      <c r="O199" s="45">
        <v>380</v>
      </c>
      <c r="P199" s="45">
        <v>0</v>
      </c>
    </row>
    <row r="200" spans="2:16" ht="45" x14ac:dyDescent="0.25">
      <c r="B200" s="38"/>
      <c r="C200" s="60" t="s">
        <v>143</v>
      </c>
      <c r="D200" s="39" t="s">
        <v>145</v>
      </c>
      <c r="E200" s="40">
        <f t="shared" si="25"/>
        <v>900</v>
      </c>
      <c r="F200" s="45">
        <v>900</v>
      </c>
      <c r="G200" s="45">
        <v>0</v>
      </c>
      <c r="H200" s="40">
        <f t="shared" si="26"/>
        <v>800</v>
      </c>
      <c r="I200" s="45">
        <v>800</v>
      </c>
      <c r="J200" s="45">
        <v>0</v>
      </c>
      <c r="K200" s="40">
        <f t="shared" si="27"/>
        <v>800</v>
      </c>
      <c r="L200" s="45">
        <v>800</v>
      </c>
      <c r="M200" s="45">
        <v>0</v>
      </c>
      <c r="N200" s="40">
        <f t="shared" si="28"/>
        <v>900</v>
      </c>
      <c r="O200" s="45">
        <v>900</v>
      </c>
      <c r="P200" s="45">
        <v>0</v>
      </c>
    </row>
    <row r="201" spans="2:16" x14ac:dyDescent="0.25">
      <c r="B201" s="38"/>
      <c r="C201" s="60" t="s">
        <v>258</v>
      </c>
      <c r="D201" s="39" t="s">
        <v>146</v>
      </c>
      <c r="E201" s="40">
        <f t="shared" si="25"/>
        <v>100</v>
      </c>
      <c r="F201" s="45">
        <v>100</v>
      </c>
      <c r="G201" s="45">
        <v>0</v>
      </c>
      <c r="H201" s="40">
        <f t="shared" si="26"/>
        <v>120</v>
      </c>
      <c r="I201" s="45">
        <v>120</v>
      </c>
      <c r="J201" s="45">
        <v>0</v>
      </c>
      <c r="K201" s="40">
        <f t="shared" si="27"/>
        <v>130</v>
      </c>
      <c r="L201" s="45">
        <v>130</v>
      </c>
      <c r="M201" s="45">
        <v>0</v>
      </c>
      <c r="N201" s="40">
        <f t="shared" si="28"/>
        <v>180</v>
      </c>
      <c r="O201" s="45">
        <v>180</v>
      </c>
      <c r="P201" s="45">
        <v>0</v>
      </c>
    </row>
    <row r="202" spans="2:16" ht="105" x14ac:dyDescent="0.25">
      <c r="B202" s="38"/>
      <c r="C202" s="60" t="s">
        <v>259</v>
      </c>
      <c r="D202" s="39" t="s">
        <v>410</v>
      </c>
      <c r="E202" s="40">
        <f t="shared" si="25"/>
        <v>250</v>
      </c>
      <c r="F202" s="45">
        <v>250</v>
      </c>
      <c r="G202" s="45">
        <v>0</v>
      </c>
      <c r="H202" s="40">
        <f t="shared" si="26"/>
        <v>280</v>
      </c>
      <c r="I202" s="45">
        <v>280</v>
      </c>
      <c r="J202" s="45">
        <v>0</v>
      </c>
      <c r="K202" s="40">
        <f t="shared" si="27"/>
        <v>280</v>
      </c>
      <c r="L202" s="45">
        <v>280</v>
      </c>
      <c r="M202" s="45">
        <v>0</v>
      </c>
      <c r="N202" s="40">
        <f t="shared" si="28"/>
        <v>280</v>
      </c>
      <c r="O202" s="45">
        <v>280</v>
      </c>
      <c r="P202" s="45">
        <v>0</v>
      </c>
    </row>
    <row r="203" spans="2:16" ht="36" x14ac:dyDescent="0.25">
      <c r="B203" s="30" t="s">
        <v>315</v>
      </c>
      <c r="C203" s="31"/>
      <c r="D203" s="53" t="s">
        <v>78</v>
      </c>
      <c r="E203" s="32">
        <f t="shared" si="25"/>
        <v>12150</v>
      </c>
      <c r="F203" s="33">
        <f>SUM(F207:F213)</f>
        <v>12150</v>
      </c>
      <c r="G203" s="33">
        <f>SUM(G207:G213)</f>
        <v>0</v>
      </c>
      <c r="H203" s="32">
        <f t="shared" si="26"/>
        <v>14258</v>
      </c>
      <c r="I203" s="33">
        <f>SUM(I207:I213)</f>
        <v>14258</v>
      </c>
      <c r="J203" s="33">
        <f>SUM(J207:J213)</f>
        <v>0</v>
      </c>
      <c r="K203" s="32">
        <f t="shared" si="27"/>
        <v>15502</v>
      </c>
      <c r="L203" s="33">
        <f>SUM(L207:L213)</f>
        <v>15502</v>
      </c>
      <c r="M203" s="33">
        <f>SUM(M207:M213)</f>
        <v>0</v>
      </c>
      <c r="N203" s="32">
        <f t="shared" si="28"/>
        <v>17018</v>
      </c>
      <c r="O203" s="33">
        <f>SUM(O207:O213)</f>
        <v>17018</v>
      </c>
      <c r="P203" s="33">
        <f>SUM(P207:P213)</f>
        <v>0</v>
      </c>
    </row>
    <row r="204" spans="2:16" ht="18" x14ac:dyDescent="0.25">
      <c r="B204" s="41"/>
      <c r="C204" s="42"/>
      <c r="D204" s="43" t="s">
        <v>99</v>
      </c>
      <c r="E204" s="36">
        <f t="shared" si="25"/>
        <v>0</v>
      </c>
      <c r="F204" s="36">
        <f>SUM(F205:F206)</f>
        <v>0</v>
      </c>
      <c r="G204" s="36">
        <f>SUM(G205:G206)</f>
        <v>0</v>
      </c>
      <c r="H204" s="36">
        <f t="shared" si="26"/>
        <v>0</v>
      </c>
      <c r="I204" s="36">
        <f>SUM(I205:I206)</f>
        <v>0</v>
      </c>
      <c r="J204" s="36">
        <f>SUM(J205:J206)</f>
        <v>0</v>
      </c>
      <c r="K204" s="36">
        <f t="shared" si="27"/>
        <v>0</v>
      </c>
      <c r="L204" s="36">
        <f>SUM(L205:L206)</f>
        <v>0</v>
      </c>
      <c r="M204" s="36">
        <f>SUM(M205:M206)</f>
        <v>0</v>
      </c>
      <c r="N204" s="36">
        <f t="shared" si="28"/>
        <v>0</v>
      </c>
      <c r="O204" s="36">
        <f>SUM(O205:O206)</f>
        <v>0</v>
      </c>
      <c r="P204" s="36">
        <f>SUM(P205:P206)</f>
        <v>0</v>
      </c>
    </row>
    <row r="205" spans="2:16" ht="18" x14ac:dyDescent="0.25">
      <c r="B205" s="41"/>
      <c r="C205" s="42"/>
      <c r="D205" s="44" t="s">
        <v>220</v>
      </c>
      <c r="E205" s="36">
        <f t="shared" si="25"/>
        <v>0</v>
      </c>
      <c r="F205" s="37">
        <v>0</v>
      </c>
      <c r="G205" s="37">
        <v>0</v>
      </c>
      <c r="H205" s="36">
        <f t="shared" si="26"/>
        <v>0</v>
      </c>
      <c r="I205" s="37">
        <v>0</v>
      </c>
      <c r="J205" s="37">
        <v>0</v>
      </c>
      <c r="K205" s="36">
        <f t="shared" si="27"/>
        <v>0</v>
      </c>
      <c r="L205" s="37">
        <v>0</v>
      </c>
      <c r="M205" s="37">
        <v>0</v>
      </c>
      <c r="N205" s="36">
        <f t="shared" si="28"/>
        <v>0</v>
      </c>
      <c r="O205" s="37">
        <v>0</v>
      </c>
      <c r="P205" s="37">
        <v>0</v>
      </c>
    </row>
    <row r="206" spans="2:16" ht="18" x14ac:dyDescent="0.25">
      <c r="B206" s="41"/>
      <c r="C206" s="42"/>
      <c r="D206" s="44" t="s">
        <v>103</v>
      </c>
      <c r="E206" s="36">
        <f t="shared" si="25"/>
        <v>0</v>
      </c>
      <c r="F206" s="37">
        <v>0</v>
      </c>
      <c r="G206" s="37">
        <v>0</v>
      </c>
      <c r="H206" s="36">
        <f t="shared" si="26"/>
        <v>0</v>
      </c>
      <c r="I206" s="37">
        <v>0</v>
      </c>
      <c r="J206" s="37">
        <v>0</v>
      </c>
      <c r="K206" s="36">
        <f t="shared" si="27"/>
        <v>0</v>
      </c>
      <c r="L206" s="37">
        <v>0</v>
      </c>
      <c r="M206" s="37">
        <v>0</v>
      </c>
      <c r="N206" s="36">
        <f t="shared" si="28"/>
        <v>0</v>
      </c>
      <c r="O206" s="37">
        <v>0</v>
      </c>
      <c r="P206" s="37">
        <v>0</v>
      </c>
    </row>
    <row r="207" spans="2:16" ht="75" x14ac:dyDescent="0.25">
      <c r="B207" s="38"/>
      <c r="C207" s="60" t="s">
        <v>316</v>
      </c>
      <c r="D207" s="39" t="s">
        <v>411</v>
      </c>
      <c r="E207" s="40">
        <f t="shared" si="25"/>
        <v>3200</v>
      </c>
      <c r="F207" s="45">
        <v>3200</v>
      </c>
      <c r="G207" s="45">
        <v>0</v>
      </c>
      <c r="H207" s="40">
        <f t="shared" si="26"/>
        <v>3200</v>
      </c>
      <c r="I207" s="45">
        <v>3200</v>
      </c>
      <c r="J207" s="45">
        <v>0</v>
      </c>
      <c r="K207" s="40">
        <f t="shared" si="27"/>
        <v>3200</v>
      </c>
      <c r="L207" s="45">
        <v>3200</v>
      </c>
      <c r="M207" s="45">
        <v>0</v>
      </c>
      <c r="N207" s="40">
        <f t="shared" si="28"/>
        <v>3520</v>
      </c>
      <c r="O207" s="37">
        <v>3520</v>
      </c>
      <c r="P207" s="45">
        <v>0</v>
      </c>
    </row>
    <row r="208" spans="2:16" ht="90" x14ac:dyDescent="0.25">
      <c r="B208" s="38"/>
      <c r="C208" s="60" t="s">
        <v>317</v>
      </c>
      <c r="D208" s="39" t="s">
        <v>230</v>
      </c>
      <c r="E208" s="40">
        <f t="shared" si="25"/>
        <v>7140</v>
      </c>
      <c r="F208" s="45">
        <v>7140</v>
      </c>
      <c r="G208" s="45">
        <v>0</v>
      </c>
      <c r="H208" s="40">
        <f t="shared" si="26"/>
        <v>8900</v>
      </c>
      <c r="I208" s="45">
        <v>8900</v>
      </c>
      <c r="J208" s="45">
        <v>0</v>
      </c>
      <c r="K208" s="40">
        <f t="shared" si="27"/>
        <v>10144</v>
      </c>
      <c r="L208" s="45">
        <f>10648.3-504.3</f>
        <v>10144</v>
      </c>
      <c r="M208" s="45">
        <v>0</v>
      </c>
      <c r="N208" s="40">
        <f t="shared" si="28"/>
        <v>11200</v>
      </c>
      <c r="O208" s="37">
        <v>11200</v>
      </c>
      <c r="P208" s="45">
        <v>0</v>
      </c>
    </row>
    <row r="209" spans="2:16" ht="60.75" customHeight="1" x14ac:dyDescent="0.25">
      <c r="B209" s="38"/>
      <c r="C209" s="60" t="s">
        <v>318</v>
      </c>
      <c r="D209" s="39" t="s">
        <v>412</v>
      </c>
      <c r="E209" s="40">
        <f t="shared" si="25"/>
        <v>300</v>
      </c>
      <c r="F209" s="45">
        <v>300</v>
      </c>
      <c r="G209" s="45">
        <v>0</v>
      </c>
      <c r="H209" s="40">
        <f t="shared" si="26"/>
        <v>300</v>
      </c>
      <c r="I209" s="45">
        <v>300</v>
      </c>
      <c r="J209" s="45">
        <v>0</v>
      </c>
      <c r="K209" s="40">
        <f t="shared" si="27"/>
        <v>300</v>
      </c>
      <c r="L209" s="45">
        <v>300</v>
      </c>
      <c r="M209" s="45">
        <v>0</v>
      </c>
      <c r="N209" s="40">
        <f t="shared" si="28"/>
        <v>300</v>
      </c>
      <c r="O209" s="37">
        <v>300</v>
      </c>
      <c r="P209" s="45">
        <v>0</v>
      </c>
    </row>
    <row r="210" spans="2:16" ht="30" x14ac:dyDescent="0.25">
      <c r="B210" s="38"/>
      <c r="C210" s="60" t="s">
        <v>319</v>
      </c>
      <c r="D210" s="39" t="s">
        <v>150</v>
      </c>
      <c r="E210" s="40">
        <f t="shared" si="25"/>
        <v>1054</v>
      </c>
      <c r="F210" s="45">
        <v>1054</v>
      </c>
      <c r="G210" s="45">
        <v>0</v>
      </c>
      <c r="H210" s="40">
        <f t="shared" si="26"/>
        <v>1402</v>
      </c>
      <c r="I210" s="45">
        <v>1402</v>
      </c>
      <c r="J210" s="45">
        <v>0</v>
      </c>
      <c r="K210" s="40">
        <f t="shared" si="27"/>
        <v>1402</v>
      </c>
      <c r="L210" s="45">
        <v>1402</v>
      </c>
      <c r="M210" s="45">
        <v>0</v>
      </c>
      <c r="N210" s="40">
        <f t="shared" si="28"/>
        <v>1542</v>
      </c>
      <c r="O210" s="37">
        <v>1542</v>
      </c>
      <c r="P210" s="45">
        <v>0</v>
      </c>
    </row>
    <row r="211" spans="2:16" ht="30" x14ac:dyDescent="0.25">
      <c r="B211" s="38"/>
      <c r="C211" s="60" t="s">
        <v>320</v>
      </c>
      <c r="D211" s="39" t="s">
        <v>152</v>
      </c>
      <c r="E211" s="40">
        <f t="shared" si="25"/>
        <v>36</v>
      </c>
      <c r="F211" s="45">
        <v>36</v>
      </c>
      <c r="G211" s="45">
        <v>0</v>
      </c>
      <c r="H211" s="40">
        <f t="shared" si="26"/>
        <v>36</v>
      </c>
      <c r="I211" s="45">
        <v>36</v>
      </c>
      <c r="J211" s="45">
        <v>0</v>
      </c>
      <c r="K211" s="40">
        <f t="shared" si="27"/>
        <v>36</v>
      </c>
      <c r="L211" s="45">
        <v>36</v>
      </c>
      <c r="M211" s="45">
        <v>0</v>
      </c>
      <c r="N211" s="40">
        <f t="shared" si="28"/>
        <v>36</v>
      </c>
      <c r="O211" s="37">
        <v>36</v>
      </c>
      <c r="P211" s="45">
        <v>0</v>
      </c>
    </row>
    <row r="212" spans="2:16" ht="15.75" x14ac:dyDescent="0.25">
      <c r="B212" s="38"/>
      <c r="C212" s="60" t="s">
        <v>321</v>
      </c>
      <c r="D212" s="39" t="s">
        <v>154</v>
      </c>
      <c r="E212" s="40">
        <f t="shared" si="25"/>
        <v>120</v>
      </c>
      <c r="F212" s="45">
        <v>120</v>
      </c>
      <c r="G212" s="45">
        <v>0</v>
      </c>
      <c r="H212" s="40">
        <f t="shared" si="26"/>
        <v>120</v>
      </c>
      <c r="I212" s="45">
        <v>120</v>
      </c>
      <c r="J212" s="45">
        <v>0</v>
      </c>
      <c r="K212" s="40">
        <f t="shared" si="27"/>
        <v>120</v>
      </c>
      <c r="L212" s="45">
        <v>120</v>
      </c>
      <c r="M212" s="45">
        <v>0</v>
      </c>
      <c r="N212" s="40">
        <f t="shared" si="28"/>
        <v>120</v>
      </c>
      <c r="O212" s="37">
        <v>120</v>
      </c>
      <c r="P212" s="45">
        <v>0</v>
      </c>
    </row>
    <row r="213" spans="2:16" ht="45" x14ac:dyDescent="0.25">
      <c r="B213" s="38"/>
      <c r="C213" s="60" t="s">
        <v>322</v>
      </c>
      <c r="D213" s="39" t="s">
        <v>156</v>
      </c>
      <c r="E213" s="40">
        <f t="shared" si="25"/>
        <v>300</v>
      </c>
      <c r="F213" s="45">
        <v>300</v>
      </c>
      <c r="G213" s="45">
        <v>0</v>
      </c>
      <c r="H213" s="40">
        <f t="shared" si="26"/>
        <v>300</v>
      </c>
      <c r="I213" s="45">
        <v>300</v>
      </c>
      <c r="J213" s="45">
        <v>0</v>
      </c>
      <c r="K213" s="40">
        <f t="shared" si="27"/>
        <v>300</v>
      </c>
      <c r="L213" s="45">
        <v>300</v>
      </c>
      <c r="M213" s="45">
        <v>0</v>
      </c>
      <c r="N213" s="40">
        <f t="shared" si="28"/>
        <v>300</v>
      </c>
      <c r="O213" s="37">
        <v>300</v>
      </c>
      <c r="P213" s="45">
        <v>0</v>
      </c>
    </row>
    <row r="214" spans="2:16" ht="18" x14ac:dyDescent="0.25">
      <c r="B214" s="30" t="s">
        <v>323</v>
      </c>
      <c r="C214" s="31"/>
      <c r="D214" s="53" t="s">
        <v>79</v>
      </c>
      <c r="E214" s="32">
        <f t="shared" si="25"/>
        <v>1240</v>
      </c>
      <c r="F214" s="33">
        <f>F218+F219+F220+F221+F222+F223+F224+F225+F226</f>
        <v>1240</v>
      </c>
      <c r="G214" s="33">
        <f>SUM(G218:G225)</f>
        <v>0</v>
      </c>
      <c r="H214" s="32">
        <f t="shared" si="26"/>
        <v>2100</v>
      </c>
      <c r="I214" s="33">
        <f>I218+I219+I220+I221+I222+I223+I224+I225+I226</f>
        <v>2100</v>
      </c>
      <c r="J214" s="33">
        <f>SUM(J218:J225)</f>
        <v>0</v>
      </c>
      <c r="K214" s="32">
        <f t="shared" si="27"/>
        <v>2100</v>
      </c>
      <c r="L214" s="33">
        <f>L218+L219+L220+L221+L222+L223+L224+L225+L226</f>
        <v>2100</v>
      </c>
      <c r="M214" s="33">
        <f>SUM(M218:M225)</f>
        <v>0</v>
      </c>
      <c r="N214" s="32">
        <f t="shared" si="28"/>
        <v>2750</v>
      </c>
      <c r="O214" s="33">
        <f>O218+O219+O220+O221+O222+O223+O224+O225+O226</f>
        <v>2750</v>
      </c>
      <c r="P214" s="33">
        <f>SUM(P218:P225)</f>
        <v>0</v>
      </c>
    </row>
    <row r="215" spans="2:16" ht="18" x14ac:dyDescent="0.25">
      <c r="B215" s="41"/>
      <c r="C215" s="42"/>
      <c r="D215" s="43" t="s">
        <v>99</v>
      </c>
      <c r="E215" s="36">
        <f t="shared" si="25"/>
        <v>0</v>
      </c>
      <c r="F215" s="36">
        <f>SUM(F216:F217)</f>
        <v>0</v>
      </c>
      <c r="G215" s="36">
        <f>SUM(G216:G217)</f>
        <v>0</v>
      </c>
      <c r="H215" s="36">
        <f t="shared" si="26"/>
        <v>0</v>
      </c>
      <c r="I215" s="36">
        <f>SUM(I216:I217)</f>
        <v>0</v>
      </c>
      <c r="J215" s="36">
        <f>SUM(J216:J217)</f>
        <v>0</v>
      </c>
      <c r="K215" s="36">
        <f t="shared" si="27"/>
        <v>0</v>
      </c>
      <c r="L215" s="36">
        <f>SUM(L216:L217)</f>
        <v>0</v>
      </c>
      <c r="M215" s="36">
        <f>SUM(M216:M217)</f>
        <v>0</v>
      </c>
      <c r="N215" s="36">
        <f t="shared" si="28"/>
        <v>0</v>
      </c>
      <c r="O215" s="36">
        <f>SUM(O216:O217)</f>
        <v>0</v>
      </c>
      <c r="P215" s="36">
        <f>SUM(P216:P217)</f>
        <v>0</v>
      </c>
    </row>
    <row r="216" spans="2:16" ht="18" x14ac:dyDescent="0.25">
      <c r="B216" s="41"/>
      <c r="C216" s="42"/>
      <c r="D216" s="44" t="s">
        <v>220</v>
      </c>
      <c r="E216" s="36">
        <f t="shared" si="25"/>
        <v>0</v>
      </c>
      <c r="F216" s="37">
        <v>0</v>
      </c>
      <c r="G216" s="37">
        <v>0</v>
      </c>
      <c r="H216" s="36">
        <f t="shared" si="26"/>
        <v>0</v>
      </c>
      <c r="I216" s="37">
        <v>0</v>
      </c>
      <c r="J216" s="37">
        <v>0</v>
      </c>
      <c r="K216" s="36">
        <f t="shared" si="27"/>
        <v>0</v>
      </c>
      <c r="L216" s="37">
        <v>0</v>
      </c>
      <c r="M216" s="37">
        <v>0</v>
      </c>
      <c r="N216" s="36">
        <f t="shared" si="28"/>
        <v>0</v>
      </c>
      <c r="O216" s="37">
        <v>0</v>
      </c>
      <c r="P216" s="37">
        <v>0</v>
      </c>
    </row>
    <row r="217" spans="2:16" ht="18" x14ac:dyDescent="0.25">
      <c r="B217" s="41"/>
      <c r="C217" s="42"/>
      <c r="D217" s="44" t="s">
        <v>103</v>
      </c>
      <c r="E217" s="36">
        <f t="shared" si="25"/>
        <v>0</v>
      </c>
      <c r="F217" s="37">
        <v>0</v>
      </c>
      <c r="G217" s="37">
        <v>0</v>
      </c>
      <c r="H217" s="36">
        <f t="shared" si="26"/>
        <v>0</v>
      </c>
      <c r="I217" s="37">
        <v>0</v>
      </c>
      <c r="J217" s="37">
        <v>0</v>
      </c>
      <c r="K217" s="36">
        <f t="shared" si="27"/>
        <v>0</v>
      </c>
      <c r="L217" s="37">
        <v>0</v>
      </c>
      <c r="M217" s="37">
        <v>0</v>
      </c>
      <c r="N217" s="36">
        <f t="shared" si="28"/>
        <v>0</v>
      </c>
      <c r="O217" s="37">
        <v>0</v>
      </c>
      <c r="P217" s="37">
        <v>0</v>
      </c>
    </row>
    <row r="218" spans="2:16" ht="15.75" x14ac:dyDescent="0.25">
      <c r="B218" s="38"/>
      <c r="C218" s="60" t="s">
        <v>147</v>
      </c>
      <c r="D218" s="39" t="s">
        <v>158</v>
      </c>
      <c r="E218" s="40">
        <f t="shared" si="25"/>
        <v>510</v>
      </c>
      <c r="F218" s="45">
        <v>510</v>
      </c>
      <c r="G218" s="45">
        <v>0</v>
      </c>
      <c r="H218" s="40">
        <f t="shared" si="26"/>
        <v>900</v>
      </c>
      <c r="I218" s="45">
        <v>900</v>
      </c>
      <c r="J218" s="45">
        <v>0</v>
      </c>
      <c r="K218" s="40">
        <f t="shared" si="27"/>
        <v>900</v>
      </c>
      <c r="L218" s="45">
        <v>900</v>
      </c>
      <c r="M218" s="45">
        <v>0</v>
      </c>
      <c r="N218" s="40">
        <f t="shared" si="28"/>
        <v>1200</v>
      </c>
      <c r="O218" s="37">
        <v>1200</v>
      </c>
      <c r="P218" s="45">
        <v>0</v>
      </c>
    </row>
    <row r="219" spans="2:16" ht="30" x14ac:dyDescent="0.25">
      <c r="B219" s="38"/>
      <c r="C219" s="60" t="s">
        <v>148</v>
      </c>
      <c r="D219" s="39" t="s">
        <v>218</v>
      </c>
      <c r="E219" s="40">
        <f t="shared" si="25"/>
        <v>30</v>
      </c>
      <c r="F219" s="45">
        <v>30</v>
      </c>
      <c r="G219" s="45">
        <v>0</v>
      </c>
      <c r="H219" s="40">
        <f t="shared" si="26"/>
        <v>90</v>
      </c>
      <c r="I219" s="45">
        <v>90</v>
      </c>
      <c r="J219" s="45">
        <v>0</v>
      </c>
      <c r="K219" s="40">
        <f t="shared" si="27"/>
        <v>90</v>
      </c>
      <c r="L219" s="45">
        <v>90</v>
      </c>
      <c r="M219" s="45">
        <v>0</v>
      </c>
      <c r="N219" s="40">
        <f t="shared" si="28"/>
        <v>120</v>
      </c>
      <c r="O219" s="37">
        <v>120</v>
      </c>
      <c r="P219" s="45">
        <v>0</v>
      </c>
    </row>
    <row r="220" spans="2:16" ht="15.75" x14ac:dyDescent="0.25">
      <c r="B220" s="38"/>
      <c r="C220" s="60" t="s">
        <v>149</v>
      </c>
      <c r="D220" s="39" t="s">
        <v>219</v>
      </c>
      <c r="E220" s="40">
        <f t="shared" si="25"/>
        <v>30</v>
      </c>
      <c r="F220" s="45">
        <v>30</v>
      </c>
      <c r="G220" s="45">
        <v>0</v>
      </c>
      <c r="H220" s="40">
        <f t="shared" si="26"/>
        <v>90</v>
      </c>
      <c r="I220" s="45">
        <v>90</v>
      </c>
      <c r="J220" s="45">
        <v>0</v>
      </c>
      <c r="K220" s="40">
        <f t="shared" si="27"/>
        <v>90</v>
      </c>
      <c r="L220" s="45">
        <v>90</v>
      </c>
      <c r="M220" s="45">
        <v>0</v>
      </c>
      <c r="N220" s="40">
        <f t="shared" si="28"/>
        <v>120</v>
      </c>
      <c r="O220" s="37">
        <v>120</v>
      </c>
      <c r="P220" s="45">
        <v>0</v>
      </c>
    </row>
    <row r="221" spans="2:16" ht="15.75" x14ac:dyDescent="0.25">
      <c r="B221" s="38"/>
      <c r="C221" s="60" t="s">
        <v>151</v>
      </c>
      <c r="D221" s="39" t="s">
        <v>161</v>
      </c>
      <c r="E221" s="40">
        <f>SUM(F221:G221)</f>
        <v>30</v>
      </c>
      <c r="F221" s="45">
        <v>30</v>
      </c>
      <c r="G221" s="45">
        <v>0</v>
      </c>
      <c r="H221" s="40">
        <f>SUM(I221:J221)</f>
        <v>100</v>
      </c>
      <c r="I221" s="45">
        <v>100</v>
      </c>
      <c r="J221" s="45">
        <v>0</v>
      </c>
      <c r="K221" s="40">
        <f>SUM(L221:M221)</f>
        <v>100</v>
      </c>
      <c r="L221" s="45">
        <v>100</v>
      </c>
      <c r="M221" s="45">
        <v>0</v>
      </c>
      <c r="N221" s="40">
        <f>SUM(O221:P221)</f>
        <v>135</v>
      </c>
      <c r="O221" s="37">
        <v>135</v>
      </c>
      <c r="P221" s="45">
        <v>0</v>
      </c>
    </row>
    <row r="222" spans="2:16" ht="30" x14ac:dyDescent="0.25">
      <c r="B222" s="38"/>
      <c r="C222" s="60" t="s">
        <v>153</v>
      </c>
      <c r="D222" s="39" t="s">
        <v>163</v>
      </c>
      <c r="E222" s="40">
        <f>SUM(F222:G222)</f>
        <v>280</v>
      </c>
      <c r="F222" s="45">
        <v>280</v>
      </c>
      <c r="G222" s="45">
        <v>0</v>
      </c>
      <c r="H222" s="40">
        <f>SUM(I222:J222)</f>
        <v>250</v>
      </c>
      <c r="I222" s="45">
        <v>250</v>
      </c>
      <c r="J222" s="45">
        <v>0</v>
      </c>
      <c r="K222" s="40">
        <f>SUM(L222:M222)</f>
        <v>250</v>
      </c>
      <c r="L222" s="45">
        <v>250</v>
      </c>
      <c r="M222" s="45">
        <v>0</v>
      </c>
      <c r="N222" s="40">
        <f>SUM(O222:P222)</f>
        <v>335</v>
      </c>
      <c r="O222" s="37">
        <v>335</v>
      </c>
      <c r="P222" s="45">
        <v>0</v>
      </c>
    </row>
    <row r="223" spans="2:16" ht="15.75" x14ac:dyDescent="0.25">
      <c r="B223" s="38"/>
      <c r="C223" s="60" t="s">
        <v>155</v>
      </c>
      <c r="D223" s="39" t="s">
        <v>324</v>
      </c>
      <c r="E223" s="40">
        <f>SUM(F223:G223)</f>
        <v>70</v>
      </c>
      <c r="F223" s="45">
        <v>70</v>
      </c>
      <c r="G223" s="45">
        <v>0</v>
      </c>
      <c r="H223" s="40">
        <f>SUM(I223:J223)</f>
        <v>140</v>
      </c>
      <c r="I223" s="45">
        <v>140</v>
      </c>
      <c r="J223" s="45">
        <v>0</v>
      </c>
      <c r="K223" s="40">
        <f t="shared" ref="K223:K256" si="29">SUM(L223:M223)</f>
        <v>140</v>
      </c>
      <c r="L223" s="45">
        <v>140</v>
      </c>
      <c r="M223" s="45">
        <v>0</v>
      </c>
      <c r="N223" s="40">
        <f>SUM(O223:P223)</f>
        <v>190</v>
      </c>
      <c r="O223" s="37">
        <v>190</v>
      </c>
      <c r="P223" s="45">
        <v>0</v>
      </c>
    </row>
    <row r="224" spans="2:16" ht="30" x14ac:dyDescent="0.25">
      <c r="B224" s="38"/>
      <c r="C224" s="60" t="s">
        <v>231</v>
      </c>
      <c r="D224" s="39" t="s">
        <v>325</v>
      </c>
      <c r="E224" s="40">
        <f t="shared" ref="E224:E287" si="30">SUM(F224:G224)</f>
        <v>70</v>
      </c>
      <c r="F224" s="45">
        <v>70</v>
      </c>
      <c r="G224" s="45">
        <v>0</v>
      </c>
      <c r="H224" s="40">
        <f t="shared" ref="H224:H287" si="31">SUM(I224:J224)</f>
        <v>180</v>
      </c>
      <c r="I224" s="45">
        <v>180</v>
      </c>
      <c r="J224" s="45">
        <v>0</v>
      </c>
      <c r="K224" s="40">
        <f t="shared" si="29"/>
        <v>180</v>
      </c>
      <c r="L224" s="45">
        <v>180</v>
      </c>
      <c r="M224" s="45">
        <v>0</v>
      </c>
      <c r="N224" s="40">
        <f t="shared" ref="N224:N256" si="32">SUM(O224:P224)</f>
        <v>240</v>
      </c>
      <c r="O224" s="37">
        <v>240</v>
      </c>
      <c r="P224" s="45">
        <v>0</v>
      </c>
    </row>
    <row r="225" spans="2:16" ht="15.75" x14ac:dyDescent="0.25">
      <c r="B225" s="38"/>
      <c r="C225" s="60" t="s">
        <v>326</v>
      </c>
      <c r="D225" s="39" t="s">
        <v>328</v>
      </c>
      <c r="E225" s="40">
        <f t="shared" si="30"/>
        <v>30</v>
      </c>
      <c r="F225" s="45">
        <v>30</v>
      </c>
      <c r="G225" s="45">
        <v>0</v>
      </c>
      <c r="H225" s="40">
        <f t="shared" si="31"/>
        <v>70</v>
      </c>
      <c r="I225" s="45">
        <v>70</v>
      </c>
      <c r="J225" s="45">
        <v>0</v>
      </c>
      <c r="K225" s="40">
        <f t="shared" si="29"/>
        <v>70</v>
      </c>
      <c r="L225" s="45">
        <v>70</v>
      </c>
      <c r="M225" s="45">
        <v>0</v>
      </c>
      <c r="N225" s="40">
        <f t="shared" si="32"/>
        <v>35</v>
      </c>
      <c r="O225" s="37">
        <v>35</v>
      </c>
      <c r="P225" s="45">
        <v>0</v>
      </c>
    </row>
    <row r="226" spans="2:16" ht="90" x14ac:dyDescent="0.25">
      <c r="B226" s="38"/>
      <c r="C226" s="60" t="s">
        <v>327</v>
      </c>
      <c r="D226" s="39" t="s">
        <v>329</v>
      </c>
      <c r="E226" s="40">
        <f t="shared" si="30"/>
        <v>190</v>
      </c>
      <c r="F226" s="45">
        <v>190</v>
      </c>
      <c r="G226" s="45">
        <v>0</v>
      </c>
      <c r="H226" s="40">
        <f t="shared" si="31"/>
        <v>280</v>
      </c>
      <c r="I226" s="45">
        <v>280</v>
      </c>
      <c r="J226" s="45">
        <v>0</v>
      </c>
      <c r="K226" s="40">
        <f t="shared" si="29"/>
        <v>280</v>
      </c>
      <c r="L226" s="45">
        <v>280</v>
      </c>
      <c r="M226" s="45">
        <v>0</v>
      </c>
      <c r="N226" s="40">
        <f t="shared" si="32"/>
        <v>375</v>
      </c>
      <c r="O226" s="37">
        <v>375</v>
      </c>
      <c r="P226" s="45">
        <v>0</v>
      </c>
    </row>
    <row r="227" spans="2:16" ht="18" x14ac:dyDescent="0.25">
      <c r="B227" s="30" t="s">
        <v>334</v>
      </c>
      <c r="C227" s="31"/>
      <c r="D227" s="53" t="s">
        <v>80</v>
      </c>
      <c r="E227" s="32">
        <f t="shared" si="30"/>
        <v>7000</v>
      </c>
      <c r="F227" s="33">
        <f>SUM(F231:F234)</f>
        <v>7000</v>
      </c>
      <c r="G227" s="33">
        <f>SUM(G231:G234)</f>
        <v>0</v>
      </c>
      <c r="H227" s="32">
        <f t="shared" si="31"/>
        <v>23500</v>
      </c>
      <c r="I227" s="33">
        <f>SUM(I231:I234)</f>
        <v>23500</v>
      </c>
      <c r="J227" s="33">
        <f>SUM(J231:J234)</f>
        <v>0</v>
      </c>
      <c r="K227" s="32">
        <f t="shared" si="29"/>
        <v>18764</v>
      </c>
      <c r="L227" s="33">
        <f>SUM(L231:L234)</f>
        <v>18764</v>
      </c>
      <c r="M227" s="33">
        <f>SUM(M231:M234)</f>
        <v>0</v>
      </c>
      <c r="N227" s="32">
        <f t="shared" si="32"/>
        <v>17764</v>
      </c>
      <c r="O227" s="33">
        <f>SUM(O231:O234)</f>
        <v>17764</v>
      </c>
      <c r="P227" s="33">
        <f>SUM(P231:P234)</f>
        <v>0</v>
      </c>
    </row>
    <row r="228" spans="2:16" ht="18" x14ac:dyDescent="0.25">
      <c r="B228" s="41"/>
      <c r="C228" s="42"/>
      <c r="D228" s="43" t="s">
        <v>99</v>
      </c>
      <c r="E228" s="36">
        <f t="shared" si="30"/>
        <v>79</v>
      </c>
      <c r="F228" s="36">
        <f>SUM(F229:F230)</f>
        <v>79</v>
      </c>
      <c r="G228" s="36">
        <f>SUM(G229:G230)</f>
        <v>0</v>
      </c>
      <c r="H228" s="36">
        <f t="shared" si="31"/>
        <v>79</v>
      </c>
      <c r="I228" s="36">
        <f>SUM(I229:I230)</f>
        <v>79</v>
      </c>
      <c r="J228" s="36">
        <f>SUM(J229:J230)</f>
        <v>0</v>
      </c>
      <c r="K228" s="36">
        <f t="shared" si="29"/>
        <v>79</v>
      </c>
      <c r="L228" s="36">
        <f>SUM(L229:L230)</f>
        <v>79</v>
      </c>
      <c r="M228" s="36">
        <f>SUM(M229:M230)</f>
        <v>0</v>
      </c>
      <c r="N228" s="36">
        <f t="shared" si="32"/>
        <v>79</v>
      </c>
      <c r="O228" s="36">
        <f>SUM(O229:O230)</f>
        <v>79</v>
      </c>
      <c r="P228" s="36">
        <f>SUM(P229:P230)</f>
        <v>0</v>
      </c>
    </row>
    <row r="229" spans="2:16" ht="18" x14ac:dyDescent="0.25">
      <c r="B229" s="41"/>
      <c r="C229" s="42"/>
      <c r="D229" s="44" t="s">
        <v>220</v>
      </c>
      <c r="E229" s="36">
        <f t="shared" si="30"/>
        <v>0</v>
      </c>
      <c r="F229" s="37">
        <v>0</v>
      </c>
      <c r="G229" s="37">
        <v>0</v>
      </c>
      <c r="H229" s="36">
        <f t="shared" si="31"/>
        <v>0</v>
      </c>
      <c r="I229" s="37">
        <v>0</v>
      </c>
      <c r="J229" s="37">
        <v>0</v>
      </c>
      <c r="K229" s="36">
        <f t="shared" si="29"/>
        <v>0</v>
      </c>
      <c r="L229" s="37">
        <v>0</v>
      </c>
      <c r="M229" s="37">
        <v>0</v>
      </c>
      <c r="N229" s="36">
        <f t="shared" si="32"/>
        <v>0</v>
      </c>
      <c r="O229" s="37">
        <v>0</v>
      </c>
      <c r="P229" s="37">
        <v>0</v>
      </c>
    </row>
    <row r="230" spans="2:16" ht="18" x14ac:dyDescent="0.25">
      <c r="B230" s="41"/>
      <c r="C230" s="42"/>
      <c r="D230" s="44" t="s">
        <v>103</v>
      </c>
      <c r="E230" s="36">
        <f t="shared" si="30"/>
        <v>79</v>
      </c>
      <c r="F230" s="37">
        <f>30+49</f>
        <v>79</v>
      </c>
      <c r="G230" s="37">
        <v>0</v>
      </c>
      <c r="H230" s="36">
        <f t="shared" si="31"/>
        <v>79</v>
      </c>
      <c r="I230" s="37">
        <f>30+49</f>
        <v>79</v>
      </c>
      <c r="J230" s="37">
        <v>0</v>
      </c>
      <c r="K230" s="36">
        <f t="shared" si="29"/>
        <v>79</v>
      </c>
      <c r="L230" s="37">
        <f>30+49</f>
        <v>79</v>
      </c>
      <c r="M230" s="37">
        <v>0</v>
      </c>
      <c r="N230" s="36">
        <f t="shared" si="32"/>
        <v>79</v>
      </c>
      <c r="O230" s="37">
        <v>79</v>
      </c>
      <c r="P230" s="37">
        <v>0</v>
      </c>
    </row>
    <row r="231" spans="2:16" ht="15.75" x14ac:dyDescent="0.25">
      <c r="B231" s="38"/>
      <c r="C231" s="60" t="s">
        <v>157</v>
      </c>
      <c r="D231" s="39" t="s">
        <v>330</v>
      </c>
      <c r="E231" s="40">
        <f t="shared" si="30"/>
        <v>1100</v>
      </c>
      <c r="F231" s="45">
        <v>1100</v>
      </c>
      <c r="G231" s="45">
        <v>0</v>
      </c>
      <c r="H231" s="40">
        <f t="shared" si="31"/>
        <v>2064</v>
      </c>
      <c r="I231" s="45">
        <v>2064</v>
      </c>
      <c r="J231" s="45">
        <v>0</v>
      </c>
      <c r="K231" s="40">
        <f t="shared" si="29"/>
        <v>2064</v>
      </c>
      <c r="L231" s="45">
        <v>2064</v>
      </c>
      <c r="M231" s="45">
        <v>0</v>
      </c>
      <c r="N231" s="40">
        <f t="shared" si="32"/>
        <v>2064</v>
      </c>
      <c r="O231" s="37">
        <v>2064</v>
      </c>
      <c r="P231" s="45">
        <v>0</v>
      </c>
    </row>
    <row r="232" spans="2:16" ht="15.75" x14ac:dyDescent="0.25">
      <c r="B232" s="38"/>
      <c r="C232" s="60" t="s">
        <v>159</v>
      </c>
      <c r="D232" s="39" t="s">
        <v>331</v>
      </c>
      <c r="E232" s="40">
        <f t="shared" si="30"/>
        <v>5100</v>
      </c>
      <c r="F232" s="45">
        <v>5100</v>
      </c>
      <c r="G232" s="45">
        <v>0</v>
      </c>
      <c r="H232" s="40">
        <f t="shared" si="31"/>
        <v>19436</v>
      </c>
      <c r="I232" s="45">
        <v>19436</v>
      </c>
      <c r="J232" s="45">
        <v>0</v>
      </c>
      <c r="K232" s="40">
        <f t="shared" si="29"/>
        <v>14700</v>
      </c>
      <c r="L232" s="45">
        <v>14700</v>
      </c>
      <c r="M232" s="45">
        <v>0</v>
      </c>
      <c r="N232" s="40">
        <f t="shared" si="32"/>
        <v>13700</v>
      </c>
      <c r="O232" s="37">
        <v>13700</v>
      </c>
      <c r="P232" s="45">
        <v>0</v>
      </c>
    </row>
    <row r="233" spans="2:16" ht="15.75" x14ac:dyDescent="0.25">
      <c r="B233" s="38"/>
      <c r="C233" s="60" t="s">
        <v>160</v>
      </c>
      <c r="D233" s="39" t="s">
        <v>332</v>
      </c>
      <c r="E233" s="40">
        <f t="shared" si="30"/>
        <v>100</v>
      </c>
      <c r="F233" s="45">
        <v>100</v>
      </c>
      <c r="G233" s="45">
        <v>0</v>
      </c>
      <c r="H233" s="40">
        <f t="shared" si="31"/>
        <v>800</v>
      </c>
      <c r="I233" s="45">
        <v>800</v>
      </c>
      <c r="J233" s="45">
        <v>0</v>
      </c>
      <c r="K233" s="40">
        <f t="shared" si="29"/>
        <v>800</v>
      </c>
      <c r="L233" s="45">
        <v>800</v>
      </c>
      <c r="M233" s="45">
        <v>0</v>
      </c>
      <c r="N233" s="40">
        <f t="shared" si="32"/>
        <v>800</v>
      </c>
      <c r="O233" s="37">
        <v>800</v>
      </c>
      <c r="P233" s="45">
        <v>0</v>
      </c>
    </row>
    <row r="234" spans="2:16" x14ac:dyDescent="0.25">
      <c r="B234" s="38"/>
      <c r="C234" s="60" t="s">
        <v>162</v>
      </c>
      <c r="D234" s="39" t="s">
        <v>333</v>
      </c>
      <c r="E234" s="40">
        <f t="shared" si="30"/>
        <v>700</v>
      </c>
      <c r="F234" s="45">
        <v>700</v>
      </c>
      <c r="G234" s="45">
        <v>0</v>
      </c>
      <c r="H234" s="40">
        <f t="shared" si="31"/>
        <v>1200</v>
      </c>
      <c r="I234" s="45">
        <v>1200</v>
      </c>
      <c r="J234" s="45">
        <v>0</v>
      </c>
      <c r="K234" s="40">
        <f t="shared" si="29"/>
        <v>1200</v>
      </c>
      <c r="L234" s="45">
        <v>1200</v>
      </c>
      <c r="M234" s="45">
        <v>0</v>
      </c>
      <c r="N234" s="40">
        <f t="shared" si="32"/>
        <v>1200</v>
      </c>
      <c r="O234" s="45">
        <v>1200</v>
      </c>
      <c r="P234" s="45">
        <v>0</v>
      </c>
    </row>
    <row r="235" spans="2:16" ht="36" x14ac:dyDescent="0.25">
      <c r="B235" s="30" t="s">
        <v>335</v>
      </c>
      <c r="C235" s="31"/>
      <c r="D235" s="53" t="s">
        <v>81</v>
      </c>
      <c r="E235" s="32">
        <f t="shared" si="30"/>
        <v>230604</v>
      </c>
      <c r="F235" s="32">
        <f t="shared" ref="F235:P235" si="33">F239+F252+F261+F266+F276+F283+F291+F298+F305</f>
        <v>230604</v>
      </c>
      <c r="G235" s="32">
        <f t="shared" si="33"/>
        <v>0</v>
      </c>
      <c r="H235" s="32">
        <f t="shared" si="33"/>
        <v>262240</v>
      </c>
      <c r="I235" s="32">
        <f t="shared" si="33"/>
        <v>262240</v>
      </c>
      <c r="J235" s="32">
        <f t="shared" si="33"/>
        <v>0</v>
      </c>
      <c r="K235" s="32">
        <f t="shared" si="33"/>
        <v>268621</v>
      </c>
      <c r="L235" s="32">
        <f t="shared" si="33"/>
        <v>268621</v>
      </c>
      <c r="M235" s="32">
        <f t="shared" si="33"/>
        <v>0</v>
      </c>
      <c r="N235" s="32">
        <f t="shared" si="33"/>
        <v>287375</v>
      </c>
      <c r="O235" s="32">
        <f t="shared" si="33"/>
        <v>287375</v>
      </c>
      <c r="P235" s="32">
        <f t="shared" si="33"/>
        <v>0</v>
      </c>
    </row>
    <row r="236" spans="2:16" ht="18" x14ac:dyDescent="0.25">
      <c r="B236" s="41"/>
      <c r="C236" s="42"/>
      <c r="D236" s="43" t="s">
        <v>99</v>
      </c>
      <c r="E236" s="36">
        <f t="shared" si="30"/>
        <v>0</v>
      </c>
      <c r="F236" s="36">
        <f t="shared" ref="F236:P236" si="34">F240+F253+F262+F267+F277+F284+F292+F299+F306</f>
        <v>0</v>
      </c>
      <c r="G236" s="36">
        <f t="shared" si="34"/>
        <v>0</v>
      </c>
      <c r="H236" s="36">
        <f t="shared" si="34"/>
        <v>8721</v>
      </c>
      <c r="I236" s="36">
        <f t="shared" si="34"/>
        <v>8721</v>
      </c>
      <c r="J236" s="36">
        <f t="shared" si="34"/>
        <v>0</v>
      </c>
      <c r="K236" s="36">
        <f t="shared" si="34"/>
        <v>8721</v>
      </c>
      <c r="L236" s="36">
        <f t="shared" si="34"/>
        <v>8721</v>
      </c>
      <c r="M236" s="36">
        <f t="shared" si="34"/>
        <v>0</v>
      </c>
      <c r="N236" s="36">
        <f t="shared" si="34"/>
        <v>8721</v>
      </c>
      <c r="O236" s="36">
        <f t="shared" si="34"/>
        <v>8721</v>
      </c>
      <c r="P236" s="36">
        <f t="shared" si="34"/>
        <v>0</v>
      </c>
    </row>
    <row r="237" spans="2:16" ht="18" x14ac:dyDescent="0.25">
      <c r="B237" s="41"/>
      <c r="C237" s="42"/>
      <c r="D237" s="44" t="s">
        <v>220</v>
      </c>
      <c r="E237" s="36">
        <f t="shared" si="30"/>
        <v>0</v>
      </c>
      <c r="F237" s="36">
        <f t="shared" ref="F237:P237" si="35">F241+F254+F263+F268+F278+F285+F293+F300+F307</f>
        <v>0</v>
      </c>
      <c r="G237" s="36">
        <f t="shared" si="35"/>
        <v>0</v>
      </c>
      <c r="H237" s="36">
        <f t="shared" si="35"/>
        <v>0</v>
      </c>
      <c r="I237" s="36">
        <f t="shared" si="35"/>
        <v>0</v>
      </c>
      <c r="J237" s="36">
        <f t="shared" si="35"/>
        <v>0</v>
      </c>
      <c r="K237" s="36">
        <f t="shared" si="35"/>
        <v>0</v>
      </c>
      <c r="L237" s="36">
        <f t="shared" si="35"/>
        <v>0</v>
      </c>
      <c r="M237" s="36">
        <f t="shared" si="35"/>
        <v>0</v>
      </c>
      <c r="N237" s="36">
        <f t="shared" si="35"/>
        <v>0</v>
      </c>
      <c r="O237" s="36">
        <f t="shared" si="35"/>
        <v>0</v>
      </c>
      <c r="P237" s="36">
        <f t="shared" si="35"/>
        <v>0</v>
      </c>
    </row>
    <row r="238" spans="2:16" ht="18" x14ac:dyDescent="0.25">
      <c r="B238" s="41"/>
      <c r="C238" s="42"/>
      <c r="D238" s="44" t="s">
        <v>103</v>
      </c>
      <c r="E238" s="61">
        <f t="shared" si="30"/>
        <v>0</v>
      </c>
      <c r="F238" s="61">
        <f t="shared" ref="F238:P238" si="36">F242+F255+F264+F269+F279+F286+F294+F301+F308</f>
        <v>0</v>
      </c>
      <c r="G238" s="61">
        <f t="shared" si="36"/>
        <v>0</v>
      </c>
      <c r="H238" s="61">
        <f t="shared" si="36"/>
        <v>8721</v>
      </c>
      <c r="I238" s="61">
        <f t="shared" si="36"/>
        <v>8721</v>
      </c>
      <c r="J238" s="61">
        <f t="shared" si="36"/>
        <v>0</v>
      </c>
      <c r="K238" s="61">
        <f t="shared" si="36"/>
        <v>8721</v>
      </c>
      <c r="L238" s="61">
        <f t="shared" si="36"/>
        <v>8721</v>
      </c>
      <c r="M238" s="61">
        <f t="shared" si="36"/>
        <v>0</v>
      </c>
      <c r="N238" s="61">
        <f t="shared" si="36"/>
        <v>8721</v>
      </c>
      <c r="O238" s="61">
        <f t="shared" si="36"/>
        <v>8721</v>
      </c>
      <c r="P238" s="61">
        <f t="shared" si="36"/>
        <v>0</v>
      </c>
    </row>
    <row r="239" spans="2:16" ht="18" x14ac:dyDescent="0.25">
      <c r="B239" s="30" t="s">
        <v>336</v>
      </c>
      <c r="C239" s="31"/>
      <c r="D239" s="53" t="s">
        <v>82</v>
      </c>
      <c r="E239" s="32">
        <f t="shared" si="30"/>
        <v>27500</v>
      </c>
      <c r="F239" s="33">
        <f>SUM(F243:F251)</f>
        <v>27500</v>
      </c>
      <c r="G239" s="33">
        <f>SUM(G243:G250)</f>
        <v>0</v>
      </c>
      <c r="H239" s="32">
        <f t="shared" si="31"/>
        <v>28908</v>
      </c>
      <c r="I239" s="33">
        <f>SUM(I243:I251)</f>
        <v>28908</v>
      </c>
      <c r="J239" s="33">
        <f>SUM(J243:J251)</f>
        <v>0</v>
      </c>
      <c r="K239" s="32">
        <f t="shared" si="29"/>
        <v>30169</v>
      </c>
      <c r="L239" s="33">
        <f>SUM(L243:L251)</f>
        <v>30169</v>
      </c>
      <c r="M239" s="33">
        <f>SUM(M243:M250)</f>
        <v>0</v>
      </c>
      <c r="N239" s="32">
        <f t="shared" si="32"/>
        <v>31638</v>
      </c>
      <c r="O239" s="33">
        <f>SUM(O243:O250)</f>
        <v>31638</v>
      </c>
      <c r="P239" s="33">
        <f>SUM(P243:P250)</f>
        <v>0</v>
      </c>
    </row>
    <row r="240" spans="2:16" ht="18" x14ac:dyDescent="0.25">
      <c r="B240" s="41"/>
      <c r="C240" s="42"/>
      <c r="D240" s="43" t="s">
        <v>99</v>
      </c>
      <c r="E240" s="36">
        <f t="shared" si="30"/>
        <v>0</v>
      </c>
      <c r="F240" s="36">
        <f>SUM(F241:F242)</f>
        <v>0</v>
      </c>
      <c r="G240" s="36">
        <f>SUM(G241:G242)</f>
        <v>0</v>
      </c>
      <c r="H240" s="36">
        <f t="shared" si="31"/>
        <v>0</v>
      </c>
      <c r="I240" s="36">
        <f>SUM(I241:I242)</f>
        <v>0</v>
      </c>
      <c r="J240" s="36">
        <f>SUM(J241:J242)</f>
        <v>0</v>
      </c>
      <c r="K240" s="36">
        <f t="shared" si="29"/>
        <v>0</v>
      </c>
      <c r="L240" s="36">
        <f>SUM(L241:L242)</f>
        <v>0</v>
      </c>
      <c r="M240" s="36">
        <f>SUM(M241:M242)</f>
        <v>0</v>
      </c>
      <c r="N240" s="36">
        <f t="shared" si="32"/>
        <v>0</v>
      </c>
      <c r="O240" s="36">
        <f>SUM(O241:O242)</f>
        <v>0</v>
      </c>
      <c r="P240" s="36">
        <f>SUM(P241:P242)</f>
        <v>0</v>
      </c>
    </row>
    <row r="241" spans="2:16" ht="18" x14ac:dyDescent="0.25">
      <c r="B241" s="41"/>
      <c r="C241" s="42"/>
      <c r="D241" s="44" t="s">
        <v>220</v>
      </c>
      <c r="E241" s="36">
        <f t="shared" si="30"/>
        <v>0</v>
      </c>
      <c r="F241" s="37">
        <v>0</v>
      </c>
      <c r="G241" s="37">
        <v>0</v>
      </c>
      <c r="H241" s="36">
        <f t="shared" si="31"/>
        <v>0</v>
      </c>
      <c r="I241" s="37">
        <v>0</v>
      </c>
      <c r="J241" s="37">
        <v>0</v>
      </c>
      <c r="K241" s="36">
        <f t="shared" si="29"/>
        <v>0</v>
      </c>
      <c r="L241" s="37">
        <v>0</v>
      </c>
      <c r="M241" s="37">
        <v>0</v>
      </c>
      <c r="N241" s="36">
        <f t="shared" si="32"/>
        <v>0</v>
      </c>
      <c r="O241" s="37">
        <v>0</v>
      </c>
      <c r="P241" s="37">
        <v>0</v>
      </c>
    </row>
    <row r="242" spans="2:16" ht="18" x14ac:dyDescent="0.25">
      <c r="B242" s="41"/>
      <c r="C242" s="42"/>
      <c r="D242" s="44" t="s">
        <v>103</v>
      </c>
      <c r="E242" s="36">
        <f t="shared" si="30"/>
        <v>0</v>
      </c>
      <c r="F242" s="37">
        <v>0</v>
      </c>
      <c r="G242" s="37">
        <v>0</v>
      </c>
      <c r="H242" s="36">
        <f t="shared" si="31"/>
        <v>0</v>
      </c>
      <c r="I242" s="37">
        <v>0</v>
      </c>
      <c r="J242" s="37">
        <v>0</v>
      </c>
      <c r="K242" s="36">
        <f t="shared" si="29"/>
        <v>0</v>
      </c>
      <c r="L242" s="37">
        <v>0</v>
      </c>
      <c r="M242" s="37">
        <v>0</v>
      </c>
      <c r="N242" s="36">
        <f t="shared" si="32"/>
        <v>0</v>
      </c>
      <c r="O242" s="37">
        <v>0</v>
      </c>
      <c r="P242" s="37">
        <v>0</v>
      </c>
    </row>
    <row r="243" spans="2:16" ht="15.75" x14ac:dyDescent="0.25">
      <c r="B243" s="38"/>
      <c r="C243" s="60" t="s">
        <v>164</v>
      </c>
      <c r="D243" s="62" t="s">
        <v>232</v>
      </c>
      <c r="E243" s="40">
        <f t="shared" si="30"/>
        <v>7195</v>
      </c>
      <c r="F243" s="45">
        <v>7195</v>
      </c>
      <c r="G243" s="45">
        <v>0</v>
      </c>
      <c r="H243" s="40">
        <f t="shared" si="31"/>
        <v>7240</v>
      </c>
      <c r="I243" s="45">
        <v>7240</v>
      </c>
      <c r="J243" s="45">
        <v>0</v>
      </c>
      <c r="K243" s="40">
        <f t="shared" si="29"/>
        <v>8210</v>
      </c>
      <c r="L243" s="45">
        <v>8210</v>
      </c>
      <c r="M243" s="45">
        <v>0</v>
      </c>
      <c r="N243" s="40">
        <f t="shared" si="32"/>
        <v>9000</v>
      </c>
      <c r="O243" s="37">
        <v>9000</v>
      </c>
      <c r="P243" s="45">
        <v>0</v>
      </c>
    </row>
    <row r="244" spans="2:16" ht="15.75" x14ac:dyDescent="0.25">
      <c r="B244" s="38"/>
      <c r="C244" s="60" t="s">
        <v>165</v>
      </c>
      <c r="D244" s="39" t="s">
        <v>166</v>
      </c>
      <c r="E244" s="40">
        <f t="shared" si="30"/>
        <v>100.9</v>
      </c>
      <c r="F244" s="45">
        <v>100.9</v>
      </c>
      <c r="G244" s="45">
        <v>0</v>
      </c>
      <c r="H244" s="40">
        <f t="shared" si="31"/>
        <v>100</v>
      </c>
      <c r="I244" s="45">
        <v>100</v>
      </c>
      <c r="J244" s="45">
        <v>0</v>
      </c>
      <c r="K244" s="40">
        <f t="shared" si="29"/>
        <v>220</v>
      </c>
      <c r="L244" s="45">
        <v>220</v>
      </c>
      <c r="M244" s="45">
        <v>0</v>
      </c>
      <c r="N244" s="40">
        <f t="shared" si="32"/>
        <v>440</v>
      </c>
      <c r="O244" s="37">
        <v>440</v>
      </c>
      <c r="P244" s="45">
        <v>0</v>
      </c>
    </row>
    <row r="245" spans="2:16" ht="15.75" x14ac:dyDescent="0.25">
      <c r="B245" s="38"/>
      <c r="C245" s="60" t="s">
        <v>167</v>
      </c>
      <c r="D245" s="39" t="s">
        <v>168</v>
      </c>
      <c r="E245" s="40">
        <f t="shared" si="30"/>
        <v>151</v>
      </c>
      <c r="F245" s="45">
        <v>151</v>
      </c>
      <c r="G245" s="45">
        <v>0</v>
      </c>
      <c r="H245" s="40">
        <f t="shared" si="31"/>
        <v>210</v>
      </c>
      <c r="I245" s="45">
        <v>210</v>
      </c>
      <c r="J245" s="45">
        <v>0</v>
      </c>
      <c r="K245" s="40">
        <f t="shared" si="29"/>
        <v>231</v>
      </c>
      <c r="L245" s="45">
        <v>231</v>
      </c>
      <c r="M245" s="45">
        <v>0</v>
      </c>
      <c r="N245" s="40">
        <f t="shared" si="32"/>
        <v>500</v>
      </c>
      <c r="O245" s="37">
        <v>500</v>
      </c>
      <c r="P245" s="45">
        <v>0</v>
      </c>
    </row>
    <row r="246" spans="2:16" ht="30" x14ac:dyDescent="0.25">
      <c r="B246" s="38"/>
      <c r="C246" s="60" t="s">
        <v>169</v>
      </c>
      <c r="D246" s="69" t="s">
        <v>233</v>
      </c>
      <c r="E246" s="40">
        <f t="shared" si="30"/>
        <v>662.3</v>
      </c>
      <c r="F246" s="45">
        <v>662.3</v>
      </c>
      <c r="G246" s="45">
        <v>0</v>
      </c>
      <c r="H246" s="40">
        <f t="shared" si="31"/>
        <v>900</v>
      </c>
      <c r="I246" s="45">
        <v>900</v>
      </c>
      <c r="J246" s="45">
        <v>0</v>
      </c>
      <c r="K246" s="40">
        <f t="shared" si="29"/>
        <v>900</v>
      </c>
      <c r="L246" s="45">
        <v>900</v>
      </c>
      <c r="M246" s="45">
        <v>0</v>
      </c>
      <c r="N246" s="40">
        <f t="shared" si="32"/>
        <v>900</v>
      </c>
      <c r="O246" s="37">
        <v>900</v>
      </c>
      <c r="P246" s="45">
        <v>0</v>
      </c>
    </row>
    <row r="247" spans="2:16" ht="30" x14ac:dyDescent="0.25">
      <c r="B247" s="38"/>
      <c r="C247" s="60" t="s">
        <v>170</v>
      </c>
      <c r="D247" s="39" t="s">
        <v>171</v>
      </c>
      <c r="E247" s="40">
        <f t="shared" si="30"/>
        <v>2450</v>
      </c>
      <c r="F247" s="45">
        <v>2450</v>
      </c>
      <c r="G247" s="45">
        <v>0</v>
      </c>
      <c r="H247" s="40">
        <f t="shared" si="31"/>
        <v>3408</v>
      </c>
      <c r="I247" s="45">
        <v>3408</v>
      </c>
      <c r="J247" s="45">
        <v>0</v>
      </c>
      <c r="K247" s="40">
        <f t="shared" si="29"/>
        <v>3408</v>
      </c>
      <c r="L247" s="45">
        <v>3408</v>
      </c>
      <c r="M247" s="45">
        <v>0</v>
      </c>
      <c r="N247" s="40">
        <f t="shared" si="32"/>
        <v>3408</v>
      </c>
      <c r="O247" s="37">
        <v>3408</v>
      </c>
      <c r="P247" s="45">
        <v>0</v>
      </c>
    </row>
    <row r="248" spans="2:16" ht="30" x14ac:dyDescent="0.25">
      <c r="B248" s="38"/>
      <c r="C248" s="60" t="s">
        <v>172</v>
      </c>
      <c r="D248" s="39" t="s">
        <v>234</v>
      </c>
      <c r="E248" s="40">
        <f t="shared" si="30"/>
        <v>14341</v>
      </c>
      <c r="F248" s="45">
        <v>14341</v>
      </c>
      <c r="G248" s="45">
        <v>0</v>
      </c>
      <c r="H248" s="40">
        <f t="shared" si="31"/>
        <v>14850</v>
      </c>
      <c r="I248" s="45">
        <v>14850</v>
      </c>
      <c r="J248" s="45">
        <v>0</v>
      </c>
      <c r="K248" s="40">
        <f t="shared" si="29"/>
        <v>14850</v>
      </c>
      <c r="L248" s="45">
        <v>14850</v>
      </c>
      <c r="M248" s="45">
        <v>0</v>
      </c>
      <c r="N248" s="40">
        <f t="shared" si="32"/>
        <v>14850</v>
      </c>
      <c r="O248" s="37">
        <v>14850</v>
      </c>
      <c r="P248" s="45">
        <v>0</v>
      </c>
    </row>
    <row r="249" spans="2:16" ht="30" x14ac:dyDescent="0.25">
      <c r="B249" s="38"/>
      <c r="C249" s="60" t="s">
        <v>173</v>
      </c>
      <c r="D249" s="39" t="s">
        <v>236</v>
      </c>
      <c r="E249" s="40">
        <f t="shared" si="30"/>
        <v>360</v>
      </c>
      <c r="F249" s="45">
        <v>360</v>
      </c>
      <c r="G249" s="45">
        <v>0</v>
      </c>
      <c r="H249" s="40">
        <f t="shared" si="31"/>
        <v>550</v>
      </c>
      <c r="I249" s="45">
        <v>550</v>
      </c>
      <c r="J249" s="45">
        <v>0</v>
      </c>
      <c r="K249" s="40">
        <f t="shared" si="29"/>
        <v>550</v>
      </c>
      <c r="L249" s="45">
        <v>550</v>
      </c>
      <c r="M249" s="45">
        <v>0</v>
      </c>
      <c r="N249" s="40">
        <f t="shared" si="32"/>
        <v>550</v>
      </c>
      <c r="O249" s="37">
        <v>550</v>
      </c>
      <c r="P249" s="45">
        <v>0</v>
      </c>
    </row>
    <row r="250" spans="2:16" ht="30" x14ac:dyDescent="0.25">
      <c r="B250" s="38"/>
      <c r="C250" s="60" t="s">
        <v>235</v>
      </c>
      <c r="D250" s="39" t="s">
        <v>237</v>
      </c>
      <c r="E250" s="40">
        <f t="shared" si="30"/>
        <v>1094</v>
      </c>
      <c r="F250" s="45">
        <v>1094</v>
      </c>
      <c r="G250" s="45">
        <v>0</v>
      </c>
      <c r="H250" s="40">
        <f t="shared" si="31"/>
        <v>1650</v>
      </c>
      <c r="I250" s="45">
        <v>1650</v>
      </c>
      <c r="J250" s="45">
        <v>0</v>
      </c>
      <c r="K250" s="40">
        <f t="shared" si="29"/>
        <v>1800</v>
      </c>
      <c r="L250" s="45">
        <v>1800</v>
      </c>
      <c r="M250" s="45">
        <v>0</v>
      </c>
      <c r="N250" s="40">
        <f t="shared" si="32"/>
        <v>1990</v>
      </c>
      <c r="O250" s="37">
        <v>1990</v>
      </c>
      <c r="P250" s="45">
        <v>0</v>
      </c>
    </row>
    <row r="251" spans="2:16" ht="15.75" x14ac:dyDescent="0.25">
      <c r="B251" s="38"/>
      <c r="C251" s="60" t="s">
        <v>391</v>
      </c>
      <c r="D251" s="39" t="s">
        <v>392</v>
      </c>
      <c r="E251" s="40">
        <f t="shared" si="30"/>
        <v>1145.8</v>
      </c>
      <c r="F251" s="45">
        <v>1145.8</v>
      </c>
      <c r="G251" s="45">
        <v>0</v>
      </c>
      <c r="H251" s="40">
        <f t="shared" si="31"/>
        <v>0</v>
      </c>
      <c r="I251" s="45">
        <v>0</v>
      </c>
      <c r="J251" s="45">
        <v>0</v>
      </c>
      <c r="K251" s="40">
        <f t="shared" si="29"/>
        <v>0</v>
      </c>
      <c r="L251" s="45"/>
      <c r="M251" s="45"/>
      <c r="N251" s="40">
        <f t="shared" si="32"/>
        <v>0</v>
      </c>
      <c r="O251" s="37">
        <v>0</v>
      </c>
      <c r="P251" s="45">
        <v>0</v>
      </c>
    </row>
    <row r="252" spans="2:16" ht="18" x14ac:dyDescent="0.25">
      <c r="B252" s="30" t="s">
        <v>337</v>
      </c>
      <c r="C252" s="31"/>
      <c r="D252" s="53" t="s">
        <v>83</v>
      </c>
      <c r="E252" s="32">
        <f t="shared" si="30"/>
        <v>15000</v>
      </c>
      <c r="F252" s="33">
        <f>SUM(F256:F260)</f>
        <v>15000</v>
      </c>
      <c r="G252" s="33">
        <f>SUM(G256:G260)</f>
        <v>0</v>
      </c>
      <c r="H252" s="32">
        <f t="shared" si="31"/>
        <v>16200</v>
      </c>
      <c r="I252" s="33">
        <f>SUM(I256:I260)</f>
        <v>16200</v>
      </c>
      <c r="J252" s="33">
        <f>SUM(J256:J260)</f>
        <v>0</v>
      </c>
      <c r="K252" s="32">
        <f t="shared" si="29"/>
        <v>17200</v>
      </c>
      <c r="L252" s="33">
        <f>SUM(L256:L260)</f>
        <v>17200</v>
      </c>
      <c r="M252" s="33">
        <f>SUM(M256:M260)</f>
        <v>0</v>
      </c>
      <c r="N252" s="32">
        <f t="shared" si="32"/>
        <v>18420</v>
      </c>
      <c r="O252" s="33">
        <f>SUM(O256:O260)</f>
        <v>18420</v>
      </c>
      <c r="P252" s="33">
        <f>SUM(P256:P260)</f>
        <v>0</v>
      </c>
    </row>
    <row r="253" spans="2:16" ht="18" x14ac:dyDescent="0.25">
      <c r="B253" s="41"/>
      <c r="C253" s="42"/>
      <c r="D253" s="43" t="s">
        <v>99</v>
      </c>
      <c r="E253" s="36">
        <f t="shared" si="30"/>
        <v>0</v>
      </c>
      <c r="F253" s="36">
        <f>SUM(F254:F255)</f>
        <v>0</v>
      </c>
      <c r="G253" s="36">
        <f>SUM(G254:G255)</f>
        <v>0</v>
      </c>
      <c r="H253" s="36">
        <f t="shared" si="31"/>
        <v>0</v>
      </c>
      <c r="I253" s="36">
        <f>SUM(I254:I255)</f>
        <v>0</v>
      </c>
      <c r="J253" s="36">
        <f>SUM(J254:J255)</f>
        <v>0</v>
      </c>
      <c r="K253" s="36">
        <f t="shared" si="29"/>
        <v>0</v>
      </c>
      <c r="L253" s="36">
        <f>SUM(L254:L255)</f>
        <v>0</v>
      </c>
      <c r="M253" s="36">
        <f>SUM(M254:M255)</f>
        <v>0</v>
      </c>
      <c r="N253" s="36">
        <f t="shared" si="32"/>
        <v>0</v>
      </c>
      <c r="O253" s="36">
        <f>SUM(O254:O255)</f>
        <v>0</v>
      </c>
      <c r="P253" s="36">
        <f>SUM(P254:P255)</f>
        <v>0</v>
      </c>
    </row>
    <row r="254" spans="2:16" ht="18" x14ac:dyDescent="0.25">
      <c r="B254" s="41"/>
      <c r="C254" s="42"/>
      <c r="D254" s="44" t="s">
        <v>220</v>
      </c>
      <c r="E254" s="36">
        <f t="shared" si="30"/>
        <v>0</v>
      </c>
      <c r="F254" s="37">
        <v>0</v>
      </c>
      <c r="G254" s="37">
        <v>0</v>
      </c>
      <c r="H254" s="36">
        <f t="shared" si="31"/>
        <v>0</v>
      </c>
      <c r="I254" s="37">
        <v>0</v>
      </c>
      <c r="J254" s="37">
        <v>0</v>
      </c>
      <c r="K254" s="36">
        <f t="shared" si="29"/>
        <v>0</v>
      </c>
      <c r="L254" s="37">
        <v>0</v>
      </c>
      <c r="M254" s="37">
        <v>0</v>
      </c>
      <c r="N254" s="36">
        <f t="shared" si="32"/>
        <v>0</v>
      </c>
      <c r="O254" s="37">
        <v>0</v>
      </c>
      <c r="P254" s="37">
        <v>0</v>
      </c>
    </row>
    <row r="255" spans="2:16" ht="18" x14ac:dyDescent="0.25">
      <c r="B255" s="41"/>
      <c r="C255" s="42"/>
      <c r="D255" s="44" t="s">
        <v>103</v>
      </c>
      <c r="E255" s="36">
        <f t="shared" si="30"/>
        <v>0</v>
      </c>
      <c r="F255" s="37">
        <v>0</v>
      </c>
      <c r="G255" s="37">
        <v>0</v>
      </c>
      <c r="H255" s="36">
        <f t="shared" si="31"/>
        <v>0</v>
      </c>
      <c r="I255" s="37">
        <v>0</v>
      </c>
      <c r="J255" s="37">
        <v>0</v>
      </c>
      <c r="K255" s="36">
        <f t="shared" si="29"/>
        <v>0</v>
      </c>
      <c r="L255" s="37">
        <v>0</v>
      </c>
      <c r="M255" s="37">
        <v>0</v>
      </c>
      <c r="N255" s="36">
        <f t="shared" si="32"/>
        <v>0</v>
      </c>
      <c r="O255" s="37">
        <v>0</v>
      </c>
      <c r="P255" s="37">
        <v>0</v>
      </c>
    </row>
    <row r="256" spans="2:16" ht="30" x14ac:dyDescent="0.25">
      <c r="B256" s="38"/>
      <c r="C256" s="60" t="s">
        <v>174</v>
      </c>
      <c r="D256" s="39" t="s">
        <v>175</v>
      </c>
      <c r="E256" s="40">
        <f t="shared" si="30"/>
        <v>1540</v>
      </c>
      <c r="F256" s="45">
        <v>1540</v>
      </c>
      <c r="G256" s="45">
        <v>0</v>
      </c>
      <c r="H256" s="40">
        <f t="shared" si="31"/>
        <v>2200</v>
      </c>
      <c r="I256" s="45">
        <v>2200</v>
      </c>
      <c r="J256" s="45">
        <v>0</v>
      </c>
      <c r="K256" s="40">
        <f t="shared" si="29"/>
        <v>2200</v>
      </c>
      <c r="L256" s="45">
        <v>2200</v>
      </c>
      <c r="M256" s="45">
        <v>0</v>
      </c>
      <c r="N256" s="40">
        <f t="shared" si="32"/>
        <v>2420</v>
      </c>
      <c r="O256" s="37">
        <v>2420</v>
      </c>
      <c r="P256" s="45">
        <v>0</v>
      </c>
    </row>
    <row r="257" spans="2:16" ht="15.75" x14ac:dyDescent="0.25">
      <c r="B257" s="38"/>
      <c r="C257" s="60" t="s">
        <v>176</v>
      </c>
      <c r="D257" s="39" t="s">
        <v>177</v>
      </c>
      <c r="E257" s="40">
        <f t="shared" si="30"/>
        <v>810</v>
      </c>
      <c r="F257" s="45">
        <v>810</v>
      </c>
      <c r="G257" s="45">
        <v>0</v>
      </c>
      <c r="H257" s="40">
        <f t="shared" si="31"/>
        <v>896</v>
      </c>
      <c r="I257" s="45">
        <f>903.6-7.6</f>
        <v>896</v>
      </c>
      <c r="J257" s="45">
        <v>0</v>
      </c>
      <c r="K257" s="40">
        <f t="shared" ref="K257:K287" si="37">SUM(L257:M257)</f>
        <v>896</v>
      </c>
      <c r="L257" s="45">
        <f>903.6-7.6</f>
        <v>896</v>
      </c>
      <c r="M257" s="45">
        <v>0</v>
      </c>
      <c r="N257" s="40">
        <f t="shared" ref="N257:N287" si="38">SUM(O257:P257)</f>
        <v>896</v>
      </c>
      <c r="O257" s="37">
        <v>896</v>
      </c>
      <c r="P257" s="45">
        <v>0</v>
      </c>
    </row>
    <row r="258" spans="2:16" ht="30" x14ac:dyDescent="0.25">
      <c r="B258" s="38"/>
      <c r="C258" s="60" t="s">
        <v>178</v>
      </c>
      <c r="D258" s="39" t="s">
        <v>179</v>
      </c>
      <c r="E258" s="40">
        <f t="shared" si="30"/>
        <v>12206</v>
      </c>
      <c r="F258" s="45">
        <v>12206</v>
      </c>
      <c r="G258" s="45">
        <v>0</v>
      </c>
      <c r="H258" s="40">
        <f t="shared" si="31"/>
        <v>12600</v>
      </c>
      <c r="I258" s="45">
        <v>12600</v>
      </c>
      <c r="J258" s="45">
        <v>0</v>
      </c>
      <c r="K258" s="40">
        <f t="shared" si="37"/>
        <v>13600</v>
      </c>
      <c r="L258" s="45">
        <v>13600</v>
      </c>
      <c r="M258" s="45">
        <v>0</v>
      </c>
      <c r="N258" s="40">
        <f t="shared" si="38"/>
        <v>14600</v>
      </c>
      <c r="O258" s="37">
        <v>14600</v>
      </c>
      <c r="P258" s="45">
        <v>0</v>
      </c>
    </row>
    <row r="259" spans="2:16" ht="30" x14ac:dyDescent="0.25">
      <c r="B259" s="38"/>
      <c r="C259" s="60" t="s">
        <v>180</v>
      </c>
      <c r="D259" s="39" t="s">
        <v>181</v>
      </c>
      <c r="E259" s="40">
        <f t="shared" si="30"/>
        <v>240</v>
      </c>
      <c r="F259" s="45">
        <v>240</v>
      </c>
      <c r="G259" s="45">
        <v>0</v>
      </c>
      <c r="H259" s="40">
        <f t="shared" si="31"/>
        <v>300</v>
      </c>
      <c r="I259" s="45">
        <v>300</v>
      </c>
      <c r="J259" s="45">
        <v>0</v>
      </c>
      <c r="K259" s="40">
        <f t="shared" si="37"/>
        <v>300</v>
      </c>
      <c r="L259" s="45">
        <v>300</v>
      </c>
      <c r="M259" s="45">
        <v>0</v>
      </c>
      <c r="N259" s="40">
        <f t="shared" si="38"/>
        <v>300</v>
      </c>
      <c r="O259" s="37">
        <v>300</v>
      </c>
      <c r="P259" s="45">
        <v>0</v>
      </c>
    </row>
    <row r="260" spans="2:16" ht="30" x14ac:dyDescent="0.25">
      <c r="B260" s="38"/>
      <c r="C260" s="60" t="s">
        <v>182</v>
      </c>
      <c r="D260" s="39" t="s">
        <v>183</v>
      </c>
      <c r="E260" s="40">
        <f t="shared" si="30"/>
        <v>204</v>
      </c>
      <c r="F260" s="45">
        <v>204</v>
      </c>
      <c r="G260" s="45">
        <v>0</v>
      </c>
      <c r="H260" s="40">
        <f t="shared" si="31"/>
        <v>204</v>
      </c>
      <c r="I260" s="45">
        <v>204</v>
      </c>
      <c r="J260" s="45">
        <v>0</v>
      </c>
      <c r="K260" s="40">
        <f t="shared" si="37"/>
        <v>204</v>
      </c>
      <c r="L260" s="45">
        <v>204</v>
      </c>
      <c r="M260" s="45">
        <v>0</v>
      </c>
      <c r="N260" s="40">
        <f t="shared" si="38"/>
        <v>204</v>
      </c>
      <c r="O260" s="37">
        <v>204</v>
      </c>
      <c r="P260" s="45">
        <v>0</v>
      </c>
    </row>
    <row r="261" spans="2:16" ht="48.75" customHeight="1" x14ac:dyDescent="0.25">
      <c r="B261" s="30" t="s">
        <v>338</v>
      </c>
      <c r="C261" s="31"/>
      <c r="D261" s="53" t="s">
        <v>84</v>
      </c>
      <c r="E261" s="32">
        <f t="shared" si="30"/>
        <v>2000</v>
      </c>
      <c r="F261" s="33">
        <f>F265</f>
        <v>2000</v>
      </c>
      <c r="G261" s="33">
        <f>G265</f>
        <v>0</v>
      </c>
      <c r="H261" s="32">
        <f t="shared" si="31"/>
        <v>2000</v>
      </c>
      <c r="I261" s="33">
        <f>I265</f>
        <v>2000</v>
      </c>
      <c r="J261" s="33">
        <f>J265</f>
        <v>0</v>
      </c>
      <c r="K261" s="32">
        <f t="shared" si="37"/>
        <v>2500</v>
      </c>
      <c r="L261" s="33">
        <f>L265</f>
        <v>2500</v>
      </c>
      <c r="M261" s="33">
        <f>M265</f>
        <v>0</v>
      </c>
      <c r="N261" s="32">
        <f t="shared" si="38"/>
        <v>2500</v>
      </c>
      <c r="O261" s="33">
        <f>O265</f>
        <v>2500</v>
      </c>
      <c r="P261" s="33">
        <f>P265</f>
        <v>0</v>
      </c>
    </row>
    <row r="262" spans="2:16" ht="18" x14ac:dyDescent="0.25">
      <c r="B262" s="41"/>
      <c r="C262" s="42"/>
      <c r="D262" s="43" t="s">
        <v>99</v>
      </c>
      <c r="E262" s="36">
        <f t="shared" si="30"/>
        <v>0</v>
      </c>
      <c r="F262" s="36">
        <f>SUM(F263:F264)</f>
        <v>0</v>
      </c>
      <c r="G262" s="36">
        <f>SUM(G263:G264)</f>
        <v>0</v>
      </c>
      <c r="H262" s="36">
        <f t="shared" si="31"/>
        <v>0</v>
      </c>
      <c r="I262" s="36">
        <f>SUM(I263:I264)</f>
        <v>0</v>
      </c>
      <c r="J262" s="36">
        <f>SUM(J263:J264)</f>
        <v>0</v>
      </c>
      <c r="K262" s="36">
        <f t="shared" si="37"/>
        <v>0</v>
      </c>
      <c r="L262" s="36">
        <f>SUM(L263:L264)</f>
        <v>0</v>
      </c>
      <c r="M262" s="36">
        <f>SUM(M263:M264)</f>
        <v>0</v>
      </c>
      <c r="N262" s="36">
        <f t="shared" si="38"/>
        <v>0</v>
      </c>
      <c r="O262" s="36">
        <f>SUM(O263:O264)</f>
        <v>0</v>
      </c>
      <c r="P262" s="36">
        <f>SUM(P263:P264)</f>
        <v>0</v>
      </c>
    </row>
    <row r="263" spans="2:16" ht="18" x14ac:dyDescent="0.25">
      <c r="B263" s="41"/>
      <c r="C263" s="42"/>
      <c r="D263" s="44" t="s">
        <v>220</v>
      </c>
      <c r="E263" s="36">
        <f t="shared" si="30"/>
        <v>0</v>
      </c>
      <c r="F263" s="37">
        <v>0</v>
      </c>
      <c r="G263" s="37">
        <v>0</v>
      </c>
      <c r="H263" s="36">
        <f t="shared" si="31"/>
        <v>0</v>
      </c>
      <c r="I263" s="37">
        <v>0</v>
      </c>
      <c r="J263" s="37">
        <v>0</v>
      </c>
      <c r="K263" s="36">
        <f t="shared" si="37"/>
        <v>0</v>
      </c>
      <c r="L263" s="37">
        <v>0</v>
      </c>
      <c r="M263" s="37">
        <v>0</v>
      </c>
      <c r="N263" s="36">
        <f t="shared" si="38"/>
        <v>0</v>
      </c>
      <c r="O263" s="37">
        <v>0</v>
      </c>
      <c r="P263" s="37">
        <v>0</v>
      </c>
    </row>
    <row r="264" spans="2:16" ht="18" x14ac:dyDescent="0.25">
      <c r="B264" s="41"/>
      <c r="C264" s="42"/>
      <c r="D264" s="44" t="s">
        <v>103</v>
      </c>
      <c r="E264" s="36">
        <f t="shared" si="30"/>
        <v>0</v>
      </c>
      <c r="F264" s="37">
        <v>0</v>
      </c>
      <c r="G264" s="37">
        <v>0</v>
      </c>
      <c r="H264" s="36">
        <f t="shared" si="31"/>
        <v>0</v>
      </c>
      <c r="I264" s="37">
        <v>0</v>
      </c>
      <c r="J264" s="37">
        <v>0</v>
      </c>
      <c r="K264" s="36">
        <f t="shared" si="37"/>
        <v>0</v>
      </c>
      <c r="L264" s="37">
        <v>0</v>
      </c>
      <c r="M264" s="37">
        <v>0</v>
      </c>
      <c r="N264" s="36">
        <f t="shared" si="38"/>
        <v>0</v>
      </c>
      <c r="O264" s="37">
        <v>0</v>
      </c>
      <c r="P264" s="37">
        <v>0</v>
      </c>
    </row>
    <row r="265" spans="2:16" ht="45" x14ac:dyDescent="0.25">
      <c r="B265" s="38"/>
      <c r="C265" s="60" t="s">
        <v>184</v>
      </c>
      <c r="D265" s="39" t="s">
        <v>185</v>
      </c>
      <c r="E265" s="40">
        <f t="shared" si="30"/>
        <v>2000</v>
      </c>
      <c r="F265" s="45">
        <v>2000</v>
      </c>
      <c r="G265" s="45">
        <v>0</v>
      </c>
      <c r="H265" s="40">
        <f t="shared" si="31"/>
        <v>2000</v>
      </c>
      <c r="I265" s="45">
        <v>2000</v>
      </c>
      <c r="J265" s="45">
        <v>0</v>
      </c>
      <c r="K265" s="40">
        <f t="shared" si="37"/>
        <v>2500</v>
      </c>
      <c r="L265" s="45">
        <v>2500</v>
      </c>
      <c r="M265" s="45">
        <v>0</v>
      </c>
      <c r="N265" s="40">
        <f t="shared" si="38"/>
        <v>2500</v>
      </c>
      <c r="O265" s="37">
        <v>2500</v>
      </c>
      <c r="P265" s="45">
        <v>0</v>
      </c>
    </row>
    <row r="266" spans="2:16" ht="18" x14ac:dyDescent="0.25">
      <c r="B266" s="30" t="s">
        <v>339</v>
      </c>
      <c r="C266" s="31"/>
      <c r="D266" s="53" t="s">
        <v>85</v>
      </c>
      <c r="E266" s="32">
        <f t="shared" si="30"/>
        <v>38640</v>
      </c>
      <c r="F266" s="33">
        <f>SUM(F270:F275)</f>
        <v>38640</v>
      </c>
      <c r="G266" s="33">
        <f>SUM(G270:G275)</f>
        <v>0</v>
      </c>
      <c r="H266" s="32">
        <f t="shared" si="31"/>
        <v>40400</v>
      </c>
      <c r="I266" s="33">
        <f>SUM(I270:I275)</f>
        <v>40400</v>
      </c>
      <c r="J266" s="33">
        <f>SUM(J270:J275)</f>
        <v>0</v>
      </c>
      <c r="K266" s="32">
        <f t="shared" si="37"/>
        <v>42800</v>
      </c>
      <c r="L266" s="33">
        <f>SUM(L270:L275)</f>
        <v>42800</v>
      </c>
      <c r="M266" s="33">
        <f>SUM(M270:M275)</f>
        <v>0</v>
      </c>
      <c r="N266" s="32">
        <f t="shared" si="38"/>
        <v>46971</v>
      </c>
      <c r="O266" s="33">
        <f>SUM(O270:O275)</f>
        <v>46971</v>
      </c>
      <c r="P266" s="33">
        <f>SUM(P270:P275)</f>
        <v>0</v>
      </c>
    </row>
    <row r="267" spans="2:16" ht="18" x14ac:dyDescent="0.25">
      <c r="B267" s="41"/>
      <c r="C267" s="42"/>
      <c r="D267" s="43" t="s">
        <v>99</v>
      </c>
      <c r="E267" s="36">
        <f t="shared" si="30"/>
        <v>0</v>
      </c>
      <c r="F267" s="36">
        <f>SUM(F268:F269)</f>
        <v>0</v>
      </c>
      <c r="G267" s="36">
        <f>SUM(G268:G269)</f>
        <v>0</v>
      </c>
      <c r="H267" s="36">
        <f t="shared" si="31"/>
        <v>0</v>
      </c>
      <c r="I267" s="36">
        <f>SUM(I268:I269)</f>
        <v>0</v>
      </c>
      <c r="J267" s="36">
        <f>SUM(J268:J269)</f>
        <v>0</v>
      </c>
      <c r="K267" s="36">
        <f t="shared" si="37"/>
        <v>0</v>
      </c>
      <c r="L267" s="36">
        <f>SUM(L268:L269)</f>
        <v>0</v>
      </c>
      <c r="M267" s="36">
        <f>SUM(M268:M269)</f>
        <v>0</v>
      </c>
      <c r="N267" s="36">
        <f t="shared" si="38"/>
        <v>0</v>
      </c>
      <c r="O267" s="36">
        <f>SUM(O268:O269)</f>
        <v>0</v>
      </c>
      <c r="P267" s="36">
        <f>SUM(P268:P269)</f>
        <v>0</v>
      </c>
    </row>
    <row r="268" spans="2:16" ht="18" x14ac:dyDescent="0.25">
      <c r="B268" s="41"/>
      <c r="C268" s="42"/>
      <c r="D268" s="44" t="s">
        <v>220</v>
      </c>
      <c r="E268" s="36">
        <f t="shared" si="30"/>
        <v>0</v>
      </c>
      <c r="F268" s="37">
        <v>0</v>
      </c>
      <c r="G268" s="37">
        <v>0</v>
      </c>
      <c r="H268" s="36">
        <f t="shared" si="31"/>
        <v>0</v>
      </c>
      <c r="I268" s="37">
        <v>0</v>
      </c>
      <c r="J268" s="37">
        <v>0</v>
      </c>
      <c r="K268" s="36">
        <f t="shared" si="37"/>
        <v>0</v>
      </c>
      <c r="L268" s="37">
        <v>0</v>
      </c>
      <c r="M268" s="37">
        <v>0</v>
      </c>
      <c r="N268" s="36">
        <f t="shared" si="38"/>
        <v>0</v>
      </c>
      <c r="O268" s="37">
        <v>0</v>
      </c>
      <c r="P268" s="37">
        <v>0</v>
      </c>
    </row>
    <row r="269" spans="2:16" ht="18" x14ac:dyDescent="0.25">
      <c r="B269" s="41"/>
      <c r="C269" s="42"/>
      <c r="D269" s="44" t="s">
        <v>103</v>
      </c>
      <c r="E269" s="36">
        <f t="shared" si="30"/>
        <v>0</v>
      </c>
      <c r="F269" s="37">
        <v>0</v>
      </c>
      <c r="G269" s="37">
        <v>0</v>
      </c>
      <c r="H269" s="36">
        <f t="shared" si="31"/>
        <v>0</v>
      </c>
      <c r="I269" s="37">
        <v>0</v>
      </c>
      <c r="J269" s="37">
        <v>0</v>
      </c>
      <c r="K269" s="36">
        <f t="shared" si="37"/>
        <v>0</v>
      </c>
      <c r="L269" s="37">
        <v>0</v>
      </c>
      <c r="M269" s="37">
        <v>0</v>
      </c>
      <c r="N269" s="36">
        <f t="shared" si="38"/>
        <v>0</v>
      </c>
      <c r="O269" s="37">
        <v>0</v>
      </c>
      <c r="P269" s="37">
        <v>0</v>
      </c>
    </row>
    <row r="270" spans="2:16" ht="15.75" x14ac:dyDescent="0.25">
      <c r="B270" s="38"/>
      <c r="C270" s="60" t="s">
        <v>186</v>
      </c>
      <c r="D270" s="39" t="s">
        <v>187</v>
      </c>
      <c r="E270" s="40">
        <f t="shared" si="30"/>
        <v>16238</v>
      </c>
      <c r="F270" s="45">
        <v>16238</v>
      </c>
      <c r="G270" s="45">
        <v>0</v>
      </c>
      <c r="H270" s="40">
        <f t="shared" si="31"/>
        <v>18981</v>
      </c>
      <c r="I270" s="45">
        <f>20000-1019</f>
        <v>18981</v>
      </c>
      <c r="J270" s="45">
        <v>0</v>
      </c>
      <c r="K270" s="40">
        <f t="shared" si="37"/>
        <v>19300</v>
      </c>
      <c r="L270" s="45">
        <v>19300</v>
      </c>
      <c r="M270" s="45">
        <v>0</v>
      </c>
      <c r="N270" s="40">
        <f t="shared" si="38"/>
        <v>20800</v>
      </c>
      <c r="O270" s="37">
        <v>20800</v>
      </c>
      <c r="P270" s="45">
        <v>0</v>
      </c>
    </row>
    <row r="271" spans="2:16" ht="15.75" x14ac:dyDescent="0.25">
      <c r="B271" s="38"/>
      <c r="C271" s="60" t="s">
        <v>188</v>
      </c>
      <c r="D271" s="39" t="s">
        <v>189</v>
      </c>
      <c r="E271" s="40">
        <f t="shared" si="30"/>
        <v>110</v>
      </c>
      <c r="F271" s="45">
        <v>110</v>
      </c>
      <c r="G271" s="45">
        <v>0</v>
      </c>
      <c r="H271" s="40">
        <f t="shared" si="31"/>
        <v>133</v>
      </c>
      <c r="I271" s="45">
        <v>133</v>
      </c>
      <c r="J271" s="45">
        <v>0</v>
      </c>
      <c r="K271" s="40">
        <f t="shared" si="37"/>
        <v>135</v>
      </c>
      <c r="L271" s="45">
        <v>135</v>
      </c>
      <c r="M271" s="45">
        <v>0</v>
      </c>
      <c r="N271" s="40">
        <f t="shared" si="38"/>
        <v>135</v>
      </c>
      <c r="O271" s="37">
        <v>135</v>
      </c>
      <c r="P271" s="45">
        <v>0</v>
      </c>
    </row>
    <row r="272" spans="2:16" ht="45" x14ac:dyDescent="0.25">
      <c r="B272" s="38"/>
      <c r="C272" s="60" t="s">
        <v>190</v>
      </c>
      <c r="D272" s="39" t="s">
        <v>191</v>
      </c>
      <c r="E272" s="40">
        <f t="shared" si="30"/>
        <v>21106</v>
      </c>
      <c r="F272" s="45">
        <v>21106</v>
      </c>
      <c r="G272" s="45">
        <v>0</v>
      </c>
      <c r="H272" s="40">
        <f t="shared" si="31"/>
        <v>20000</v>
      </c>
      <c r="I272" s="45">
        <v>20000</v>
      </c>
      <c r="J272" s="45">
        <v>0</v>
      </c>
      <c r="K272" s="40">
        <f t="shared" si="37"/>
        <v>21929</v>
      </c>
      <c r="L272" s="45">
        <v>21929</v>
      </c>
      <c r="M272" s="45">
        <v>0</v>
      </c>
      <c r="N272" s="40">
        <f t="shared" si="38"/>
        <v>24000</v>
      </c>
      <c r="O272" s="37">
        <v>24000</v>
      </c>
      <c r="P272" s="45">
        <v>0</v>
      </c>
    </row>
    <row r="273" spans="2:16" ht="15.75" x14ac:dyDescent="0.25">
      <c r="B273" s="38"/>
      <c r="C273" s="60" t="s">
        <v>192</v>
      </c>
      <c r="D273" s="39" t="s">
        <v>193</v>
      </c>
      <c r="E273" s="40">
        <f t="shared" si="30"/>
        <v>500</v>
      </c>
      <c r="F273" s="45">
        <v>500</v>
      </c>
      <c r="G273" s="45">
        <v>0</v>
      </c>
      <c r="H273" s="40">
        <f t="shared" si="31"/>
        <v>500</v>
      </c>
      <c r="I273" s="45">
        <v>500</v>
      </c>
      <c r="J273" s="45">
        <v>0</v>
      </c>
      <c r="K273" s="40">
        <f t="shared" si="37"/>
        <v>500</v>
      </c>
      <c r="L273" s="45">
        <v>500</v>
      </c>
      <c r="M273" s="45">
        <v>0</v>
      </c>
      <c r="N273" s="40">
        <f t="shared" si="38"/>
        <v>500</v>
      </c>
      <c r="O273" s="37">
        <v>500</v>
      </c>
      <c r="P273" s="45">
        <v>0</v>
      </c>
    </row>
    <row r="274" spans="2:16" ht="30" x14ac:dyDescent="0.25">
      <c r="B274" s="38"/>
      <c r="C274" s="60" t="s">
        <v>194</v>
      </c>
      <c r="D274" s="39" t="s">
        <v>195</v>
      </c>
      <c r="E274" s="40">
        <f t="shared" si="30"/>
        <v>650</v>
      </c>
      <c r="F274" s="45">
        <v>650</v>
      </c>
      <c r="G274" s="45">
        <v>0</v>
      </c>
      <c r="H274" s="40">
        <f t="shared" si="31"/>
        <v>750</v>
      </c>
      <c r="I274" s="45">
        <v>750</v>
      </c>
      <c r="J274" s="45">
        <v>0</v>
      </c>
      <c r="K274" s="40">
        <f t="shared" si="37"/>
        <v>900</v>
      </c>
      <c r="L274" s="45">
        <v>900</v>
      </c>
      <c r="M274" s="45">
        <v>0</v>
      </c>
      <c r="N274" s="40">
        <f t="shared" si="38"/>
        <v>1500</v>
      </c>
      <c r="O274" s="37">
        <v>1500</v>
      </c>
      <c r="P274" s="45">
        <v>0</v>
      </c>
    </row>
    <row r="275" spans="2:16" ht="30" x14ac:dyDescent="0.25">
      <c r="B275" s="38"/>
      <c r="C275" s="60" t="s">
        <v>196</v>
      </c>
      <c r="D275" s="39" t="s">
        <v>197</v>
      </c>
      <c r="E275" s="40">
        <f t="shared" si="30"/>
        <v>36</v>
      </c>
      <c r="F275" s="45">
        <v>36</v>
      </c>
      <c r="G275" s="45">
        <v>0</v>
      </c>
      <c r="H275" s="40">
        <f t="shared" si="31"/>
        <v>36</v>
      </c>
      <c r="I275" s="45">
        <v>36</v>
      </c>
      <c r="J275" s="45">
        <v>0</v>
      </c>
      <c r="K275" s="40">
        <f t="shared" si="37"/>
        <v>36</v>
      </c>
      <c r="L275" s="45">
        <v>36</v>
      </c>
      <c r="M275" s="45">
        <v>0</v>
      </c>
      <c r="N275" s="40">
        <f t="shared" si="38"/>
        <v>36</v>
      </c>
      <c r="O275" s="37">
        <v>36</v>
      </c>
      <c r="P275" s="45">
        <v>0</v>
      </c>
    </row>
    <row r="276" spans="2:16" ht="36" x14ac:dyDescent="0.25">
      <c r="B276" s="30" t="s">
        <v>340</v>
      </c>
      <c r="C276" s="31"/>
      <c r="D276" s="53" t="s">
        <v>86</v>
      </c>
      <c r="E276" s="32">
        <f t="shared" si="30"/>
        <v>2300</v>
      </c>
      <c r="F276" s="33">
        <f>SUM(F280:F282)</f>
        <v>2300</v>
      </c>
      <c r="G276" s="33">
        <f>SUM(G280:G282)</f>
        <v>0</v>
      </c>
      <c r="H276" s="32">
        <f t="shared" si="31"/>
        <v>4416</v>
      </c>
      <c r="I276" s="33">
        <f>SUM(I280:I282)</f>
        <v>4416</v>
      </c>
      <c r="J276" s="33">
        <f>SUM(J280:J282)</f>
        <v>0</v>
      </c>
      <c r="K276" s="32">
        <f t="shared" si="37"/>
        <v>4416</v>
      </c>
      <c r="L276" s="33">
        <f>SUM(L280:L282)</f>
        <v>4416</v>
      </c>
      <c r="M276" s="33">
        <f>SUM(M280:M282)</f>
        <v>0</v>
      </c>
      <c r="N276" s="32">
        <f t="shared" si="38"/>
        <v>5035</v>
      </c>
      <c r="O276" s="33">
        <f>SUM(O280:O282)</f>
        <v>5035</v>
      </c>
      <c r="P276" s="33">
        <f>SUM(P280:P282)</f>
        <v>0</v>
      </c>
    </row>
    <row r="277" spans="2:16" ht="18" x14ac:dyDescent="0.25">
      <c r="B277" s="41"/>
      <c r="C277" s="42"/>
      <c r="D277" s="43" t="s">
        <v>99</v>
      </c>
      <c r="E277" s="36">
        <f t="shared" si="30"/>
        <v>0</v>
      </c>
      <c r="F277" s="36">
        <f>SUM(F278:F279)</f>
        <v>0</v>
      </c>
      <c r="G277" s="36">
        <f>SUM(G278:G279)</f>
        <v>0</v>
      </c>
      <c r="H277" s="36">
        <f t="shared" si="31"/>
        <v>0</v>
      </c>
      <c r="I277" s="36">
        <f>SUM(I278:I279)</f>
        <v>0</v>
      </c>
      <c r="J277" s="36">
        <f>SUM(J278:J279)</f>
        <v>0</v>
      </c>
      <c r="K277" s="36">
        <f t="shared" si="37"/>
        <v>0</v>
      </c>
      <c r="L277" s="36">
        <f>SUM(L278:L279)</f>
        <v>0</v>
      </c>
      <c r="M277" s="36">
        <f>SUM(M278:M279)</f>
        <v>0</v>
      </c>
      <c r="N277" s="36">
        <f t="shared" si="38"/>
        <v>0</v>
      </c>
      <c r="O277" s="36">
        <f>SUM(O278:O279)</f>
        <v>0</v>
      </c>
      <c r="P277" s="36">
        <f>SUM(P278:P279)</f>
        <v>0</v>
      </c>
    </row>
    <row r="278" spans="2:16" ht="18" x14ac:dyDescent="0.25">
      <c r="B278" s="41"/>
      <c r="C278" s="42"/>
      <c r="D278" s="44" t="s">
        <v>220</v>
      </c>
      <c r="E278" s="36">
        <f t="shared" si="30"/>
        <v>0</v>
      </c>
      <c r="F278" s="37">
        <v>0</v>
      </c>
      <c r="G278" s="37">
        <v>0</v>
      </c>
      <c r="H278" s="36">
        <f t="shared" si="31"/>
        <v>0</v>
      </c>
      <c r="I278" s="37">
        <v>0</v>
      </c>
      <c r="J278" s="37">
        <v>0</v>
      </c>
      <c r="K278" s="36">
        <f t="shared" si="37"/>
        <v>0</v>
      </c>
      <c r="L278" s="37">
        <v>0</v>
      </c>
      <c r="M278" s="37">
        <v>0</v>
      </c>
      <c r="N278" s="36">
        <f t="shared" si="38"/>
        <v>0</v>
      </c>
      <c r="O278" s="37">
        <v>0</v>
      </c>
      <c r="P278" s="37">
        <v>0</v>
      </c>
    </row>
    <row r="279" spans="2:16" ht="18" x14ac:dyDescent="0.25">
      <c r="B279" s="41"/>
      <c r="C279" s="42"/>
      <c r="D279" s="44" t="s">
        <v>103</v>
      </c>
      <c r="E279" s="36">
        <f t="shared" si="30"/>
        <v>0</v>
      </c>
      <c r="F279" s="37">
        <v>0</v>
      </c>
      <c r="G279" s="37">
        <v>0</v>
      </c>
      <c r="H279" s="36">
        <f t="shared" si="31"/>
        <v>0</v>
      </c>
      <c r="I279" s="37">
        <v>0</v>
      </c>
      <c r="J279" s="37">
        <v>0</v>
      </c>
      <c r="K279" s="36">
        <f t="shared" si="37"/>
        <v>0</v>
      </c>
      <c r="L279" s="37">
        <v>0</v>
      </c>
      <c r="M279" s="37">
        <v>0</v>
      </c>
      <c r="N279" s="36">
        <f t="shared" si="38"/>
        <v>0</v>
      </c>
      <c r="O279" s="37">
        <v>0</v>
      </c>
      <c r="P279" s="37">
        <v>0</v>
      </c>
    </row>
    <row r="280" spans="2:16" ht="30" x14ac:dyDescent="0.25">
      <c r="B280" s="38"/>
      <c r="C280" s="60" t="s">
        <v>198</v>
      </c>
      <c r="D280" s="39" t="s">
        <v>199</v>
      </c>
      <c r="E280" s="40">
        <f t="shared" si="30"/>
        <v>370</v>
      </c>
      <c r="F280" s="45">
        <v>370</v>
      </c>
      <c r="G280" s="45">
        <v>0</v>
      </c>
      <c r="H280" s="40">
        <f t="shared" si="31"/>
        <v>600</v>
      </c>
      <c r="I280" s="45">
        <v>600</v>
      </c>
      <c r="J280" s="45">
        <v>0</v>
      </c>
      <c r="K280" s="40">
        <f t="shared" si="37"/>
        <v>600</v>
      </c>
      <c r="L280" s="45">
        <v>600</v>
      </c>
      <c r="M280" s="45">
        <v>0</v>
      </c>
      <c r="N280" s="40">
        <f t="shared" si="38"/>
        <v>690</v>
      </c>
      <c r="O280" s="37">
        <v>690</v>
      </c>
      <c r="P280" s="45">
        <v>0</v>
      </c>
    </row>
    <row r="281" spans="2:16" ht="45" x14ac:dyDescent="0.25">
      <c r="B281" s="38"/>
      <c r="C281" s="60" t="s">
        <v>200</v>
      </c>
      <c r="D281" s="39" t="s">
        <v>393</v>
      </c>
      <c r="E281" s="40">
        <f t="shared" si="30"/>
        <v>930</v>
      </c>
      <c r="F281" s="45">
        <v>930</v>
      </c>
      <c r="G281" s="45">
        <v>0</v>
      </c>
      <c r="H281" s="40">
        <f t="shared" si="31"/>
        <v>2160</v>
      </c>
      <c r="I281" s="45">
        <v>2160</v>
      </c>
      <c r="J281" s="45">
        <v>0</v>
      </c>
      <c r="K281" s="40">
        <f t="shared" si="37"/>
        <v>2160</v>
      </c>
      <c r="L281" s="45">
        <v>2160</v>
      </c>
      <c r="M281" s="45">
        <v>0</v>
      </c>
      <c r="N281" s="40">
        <f t="shared" si="38"/>
        <v>2484</v>
      </c>
      <c r="O281" s="37">
        <v>2484</v>
      </c>
      <c r="P281" s="45">
        <v>0</v>
      </c>
    </row>
    <row r="282" spans="2:16" ht="75" x14ac:dyDescent="0.25">
      <c r="B282" s="38"/>
      <c r="C282" s="60" t="s">
        <v>201</v>
      </c>
      <c r="D282" s="39" t="s">
        <v>394</v>
      </c>
      <c r="E282" s="40">
        <f t="shared" si="30"/>
        <v>1000</v>
      </c>
      <c r="F282" s="45">
        <v>1000</v>
      </c>
      <c r="G282" s="45">
        <v>0</v>
      </c>
      <c r="H282" s="40">
        <f t="shared" si="31"/>
        <v>1656</v>
      </c>
      <c r="I282" s="45">
        <v>1656</v>
      </c>
      <c r="J282" s="45">
        <v>0</v>
      </c>
      <c r="K282" s="40">
        <f t="shared" si="37"/>
        <v>1656</v>
      </c>
      <c r="L282" s="45">
        <v>1656</v>
      </c>
      <c r="M282" s="45">
        <v>0</v>
      </c>
      <c r="N282" s="40">
        <f t="shared" si="38"/>
        <v>1861</v>
      </c>
      <c r="O282" s="37">
        <v>1861</v>
      </c>
      <c r="P282" s="45">
        <v>0</v>
      </c>
    </row>
    <row r="283" spans="2:16" ht="75" customHeight="1" x14ac:dyDescent="0.25">
      <c r="B283" s="30" t="s">
        <v>341</v>
      </c>
      <c r="C283" s="31"/>
      <c r="D283" s="53" t="s">
        <v>87</v>
      </c>
      <c r="E283" s="32">
        <f t="shared" si="30"/>
        <v>11200</v>
      </c>
      <c r="F283" s="33">
        <f>F287+F288+F289+F290</f>
        <v>11200</v>
      </c>
      <c r="G283" s="33">
        <f>SUM(G287:G290)</f>
        <v>0</v>
      </c>
      <c r="H283" s="32">
        <f t="shared" si="31"/>
        <v>12480</v>
      </c>
      <c r="I283" s="33">
        <f>I287+I288+I289+I290</f>
        <v>12480</v>
      </c>
      <c r="J283" s="33">
        <f>SUM(J287:J290)</f>
        <v>0</v>
      </c>
      <c r="K283" s="32">
        <f t="shared" si="37"/>
        <v>12500</v>
      </c>
      <c r="L283" s="33">
        <f>L287+L288+L289+L290</f>
        <v>12500</v>
      </c>
      <c r="M283" s="33">
        <f>SUM(M287:M290)</f>
        <v>0</v>
      </c>
      <c r="N283" s="32">
        <f t="shared" si="38"/>
        <v>13700</v>
      </c>
      <c r="O283" s="33">
        <f>O287+O288+O289+O290</f>
        <v>13700</v>
      </c>
      <c r="P283" s="33">
        <f>SUM(P287:P290)</f>
        <v>0</v>
      </c>
    </row>
    <row r="284" spans="2:16" ht="18" x14ac:dyDescent="0.25">
      <c r="B284" s="41"/>
      <c r="C284" s="42"/>
      <c r="D284" s="43" t="s">
        <v>99</v>
      </c>
      <c r="E284" s="36">
        <f t="shared" si="30"/>
        <v>0</v>
      </c>
      <c r="F284" s="36">
        <f>SUM(F285:F286)</f>
        <v>0</v>
      </c>
      <c r="G284" s="36">
        <f>SUM(G285:G286)</f>
        <v>0</v>
      </c>
      <c r="H284" s="36">
        <f t="shared" si="31"/>
        <v>0</v>
      </c>
      <c r="I284" s="36">
        <f>SUM(I285:I286)</f>
        <v>0</v>
      </c>
      <c r="J284" s="36">
        <f>SUM(J285:J286)</f>
        <v>0</v>
      </c>
      <c r="K284" s="36">
        <f t="shared" si="37"/>
        <v>0</v>
      </c>
      <c r="L284" s="36">
        <f>SUM(L285:L286)</f>
        <v>0</v>
      </c>
      <c r="M284" s="36">
        <f>SUM(M285:M286)</f>
        <v>0</v>
      </c>
      <c r="N284" s="36">
        <f t="shared" si="38"/>
        <v>0</v>
      </c>
      <c r="O284" s="36">
        <f>SUM(O285:O286)</f>
        <v>0</v>
      </c>
      <c r="P284" s="36">
        <f>SUM(P285:P286)</f>
        <v>0</v>
      </c>
    </row>
    <row r="285" spans="2:16" ht="18" x14ac:dyDescent="0.25">
      <c r="B285" s="41"/>
      <c r="C285" s="42"/>
      <c r="D285" s="44" t="s">
        <v>220</v>
      </c>
      <c r="E285" s="36">
        <f t="shared" si="30"/>
        <v>0</v>
      </c>
      <c r="F285" s="37">
        <v>0</v>
      </c>
      <c r="G285" s="37">
        <v>0</v>
      </c>
      <c r="H285" s="36">
        <f t="shared" si="31"/>
        <v>0</v>
      </c>
      <c r="I285" s="37">
        <v>0</v>
      </c>
      <c r="J285" s="37">
        <v>0</v>
      </c>
      <c r="K285" s="36">
        <f t="shared" si="37"/>
        <v>0</v>
      </c>
      <c r="L285" s="37">
        <v>0</v>
      </c>
      <c r="M285" s="37">
        <v>0</v>
      </c>
      <c r="N285" s="36">
        <f t="shared" si="38"/>
        <v>0</v>
      </c>
      <c r="O285" s="37">
        <v>0</v>
      </c>
      <c r="P285" s="37">
        <v>0</v>
      </c>
    </row>
    <row r="286" spans="2:16" ht="18" x14ac:dyDescent="0.25">
      <c r="B286" s="41"/>
      <c r="C286" s="42"/>
      <c r="D286" s="44" t="s">
        <v>103</v>
      </c>
      <c r="E286" s="36">
        <f t="shared" si="30"/>
        <v>0</v>
      </c>
      <c r="F286" s="37">
        <v>0</v>
      </c>
      <c r="G286" s="37">
        <v>0</v>
      </c>
      <c r="H286" s="36">
        <f t="shared" si="31"/>
        <v>0</v>
      </c>
      <c r="I286" s="37">
        <v>0</v>
      </c>
      <c r="J286" s="37">
        <v>0</v>
      </c>
      <c r="K286" s="36">
        <f t="shared" si="37"/>
        <v>0</v>
      </c>
      <c r="L286" s="37">
        <v>0</v>
      </c>
      <c r="M286" s="37">
        <v>0</v>
      </c>
      <c r="N286" s="36">
        <f t="shared" si="38"/>
        <v>0</v>
      </c>
      <c r="O286" s="37">
        <v>0</v>
      </c>
      <c r="P286" s="37">
        <v>0</v>
      </c>
    </row>
    <row r="287" spans="2:16" ht="30" x14ac:dyDescent="0.25">
      <c r="B287" s="38"/>
      <c r="C287" s="60" t="s">
        <v>202</v>
      </c>
      <c r="D287" s="39" t="s">
        <v>203</v>
      </c>
      <c r="E287" s="40">
        <f t="shared" si="30"/>
        <v>70</v>
      </c>
      <c r="F287" s="45">
        <v>70</v>
      </c>
      <c r="G287" s="45">
        <v>0</v>
      </c>
      <c r="H287" s="40">
        <f t="shared" si="31"/>
        <v>70</v>
      </c>
      <c r="I287" s="64">
        <v>70</v>
      </c>
      <c r="J287" s="45">
        <v>0</v>
      </c>
      <c r="K287" s="40">
        <f t="shared" si="37"/>
        <v>90</v>
      </c>
      <c r="L287" s="45">
        <v>90</v>
      </c>
      <c r="M287" s="45">
        <v>0</v>
      </c>
      <c r="N287" s="40">
        <f t="shared" si="38"/>
        <v>90</v>
      </c>
      <c r="O287" s="37">
        <v>90</v>
      </c>
      <c r="P287" s="45">
        <v>0</v>
      </c>
    </row>
    <row r="288" spans="2:16" ht="60" x14ac:dyDescent="0.25">
      <c r="B288" s="38"/>
      <c r="C288" s="60" t="s">
        <v>204</v>
      </c>
      <c r="D288" s="39" t="s">
        <v>205</v>
      </c>
      <c r="E288" s="40">
        <f t="shared" ref="E288:E328" si="39">SUM(F288:G288)</f>
        <v>400</v>
      </c>
      <c r="F288" s="45">
        <v>400</v>
      </c>
      <c r="G288" s="45">
        <v>0</v>
      </c>
      <c r="H288" s="40">
        <f t="shared" ref="H288:H328" si="40">SUM(I288:J288)</f>
        <v>400</v>
      </c>
      <c r="I288" s="45">
        <v>400</v>
      </c>
      <c r="J288" s="45">
        <v>0</v>
      </c>
      <c r="K288" s="40">
        <f t="shared" ref="K288:K328" si="41">SUM(L288:M288)</f>
        <v>400</v>
      </c>
      <c r="L288" s="45">
        <v>400</v>
      </c>
      <c r="M288" s="45">
        <v>0</v>
      </c>
      <c r="N288" s="40">
        <f t="shared" ref="N288:N328" si="42">SUM(O288:P288)</f>
        <v>500</v>
      </c>
      <c r="O288" s="37">
        <v>500</v>
      </c>
      <c r="P288" s="45">
        <v>0</v>
      </c>
    </row>
    <row r="289" spans="1:16" ht="60" x14ac:dyDescent="0.25">
      <c r="B289" s="38"/>
      <c r="C289" s="60" t="s">
        <v>206</v>
      </c>
      <c r="D289" s="39" t="s">
        <v>207</v>
      </c>
      <c r="E289" s="40">
        <f t="shared" si="39"/>
        <v>200</v>
      </c>
      <c r="F289" s="64">
        <v>200</v>
      </c>
      <c r="G289" s="45">
        <v>0</v>
      </c>
      <c r="H289" s="40">
        <f t="shared" si="40"/>
        <v>260</v>
      </c>
      <c r="I289" s="45">
        <v>260</v>
      </c>
      <c r="J289" s="45">
        <v>0</v>
      </c>
      <c r="K289" s="40">
        <f t="shared" si="41"/>
        <v>260</v>
      </c>
      <c r="L289" s="45">
        <v>260</v>
      </c>
      <c r="M289" s="45">
        <v>0</v>
      </c>
      <c r="N289" s="40">
        <f t="shared" si="42"/>
        <v>310</v>
      </c>
      <c r="O289" s="37">
        <v>310</v>
      </c>
      <c r="P289" s="45">
        <v>0</v>
      </c>
    </row>
    <row r="290" spans="1:16" ht="60" x14ac:dyDescent="0.25">
      <c r="B290" s="38"/>
      <c r="C290" s="60" t="s">
        <v>208</v>
      </c>
      <c r="D290" s="39" t="s">
        <v>395</v>
      </c>
      <c r="E290" s="40">
        <f t="shared" si="39"/>
        <v>10530</v>
      </c>
      <c r="F290" s="64">
        <v>10530</v>
      </c>
      <c r="G290" s="45">
        <v>0</v>
      </c>
      <c r="H290" s="40">
        <f t="shared" si="40"/>
        <v>11750</v>
      </c>
      <c r="I290" s="45">
        <v>11750</v>
      </c>
      <c r="J290" s="45">
        <v>0</v>
      </c>
      <c r="K290" s="40">
        <f t="shared" si="41"/>
        <v>11750</v>
      </c>
      <c r="L290" s="45">
        <v>11750</v>
      </c>
      <c r="M290" s="45">
        <v>0</v>
      </c>
      <c r="N290" s="40">
        <f t="shared" si="42"/>
        <v>12800</v>
      </c>
      <c r="O290" s="37">
        <v>12800</v>
      </c>
      <c r="P290" s="45">
        <v>0</v>
      </c>
    </row>
    <row r="291" spans="1:16" ht="36" x14ac:dyDescent="0.25">
      <c r="B291" s="30" t="s">
        <v>342</v>
      </c>
      <c r="C291" s="31"/>
      <c r="D291" s="53" t="s">
        <v>396</v>
      </c>
      <c r="E291" s="32">
        <f t="shared" si="39"/>
        <v>112964</v>
      </c>
      <c r="F291" s="33">
        <f>F295+F297</f>
        <v>112964</v>
      </c>
      <c r="G291" s="33">
        <f>SUM(G295:G297)</f>
        <v>0</v>
      </c>
      <c r="H291" s="32">
        <f t="shared" si="40"/>
        <v>124536</v>
      </c>
      <c r="I291" s="33">
        <f>SUM(I295:I297)</f>
        <v>124536</v>
      </c>
      <c r="J291" s="33">
        <f>SUM(J295:J297)</f>
        <v>0</v>
      </c>
      <c r="K291" s="32">
        <f t="shared" si="41"/>
        <v>125536</v>
      </c>
      <c r="L291" s="33">
        <f>SUM(L295:L297)</f>
        <v>125536</v>
      </c>
      <c r="M291" s="33">
        <f>SUM(M295:M297)</f>
        <v>0</v>
      </c>
      <c r="N291" s="32">
        <f t="shared" si="42"/>
        <v>128611</v>
      </c>
      <c r="O291" s="33">
        <f>SUM(O295:O297)</f>
        <v>128611</v>
      </c>
      <c r="P291" s="33">
        <f>SUM(P295:P297)</f>
        <v>0</v>
      </c>
    </row>
    <row r="292" spans="1:16" ht="18" x14ac:dyDescent="0.25">
      <c r="B292" s="41"/>
      <c r="C292" s="42"/>
      <c r="D292" s="43" t="s">
        <v>99</v>
      </c>
      <c r="E292" s="36">
        <f t="shared" si="39"/>
        <v>0</v>
      </c>
      <c r="F292" s="36">
        <f>SUM(F293:F294)</f>
        <v>0</v>
      </c>
      <c r="G292" s="36">
        <f>SUM(G293:G294)</f>
        <v>0</v>
      </c>
      <c r="H292" s="36">
        <f t="shared" si="40"/>
        <v>8721</v>
      </c>
      <c r="I292" s="36">
        <f>SUM(I293:I294)</f>
        <v>8721</v>
      </c>
      <c r="J292" s="36">
        <f>SUM(J293:J294)</f>
        <v>0</v>
      </c>
      <c r="K292" s="36">
        <f t="shared" si="41"/>
        <v>8721</v>
      </c>
      <c r="L292" s="36">
        <f>SUM(L293:L294)</f>
        <v>8721</v>
      </c>
      <c r="M292" s="36">
        <f>SUM(M293:M294)</f>
        <v>0</v>
      </c>
      <c r="N292" s="36">
        <f t="shared" si="42"/>
        <v>8721</v>
      </c>
      <c r="O292" s="36">
        <f>SUM(O293:O294)</f>
        <v>8721</v>
      </c>
      <c r="P292" s="36">
        <f>SUM(P293:P294)</f>
        <v>0</v>
      </c>
    </row>
    <row r="293" spans="1:16" ht="18" x14ac:dyDescent="0.25">
      <c r="B293" s="41"/>
      <c r="C293" s="42"/>
      <c r="D293" s="44" t="s">
        <v>220</v>
      </c>
      <c r="E293" s="36">
        <f t="shared" si="39"/>
        <v>0</v>
      </c>
      <c r="F293" s="37">
        <v>0</v>
      </c>
      <c r="G293" s="37">
        <v>0</v>
      </c>
      <c r="H293" s="36">
        <f t="shared" si="40"/>
        <v>0</v>
      </c>
      <c r="I293" s="37">
        <v>0</v>
      </c>
      <c r="J293" s="37">
        <v>0</v>
      </c>
      <c r="K293" s="36">
        <f t="shared" si="41"/>
        <v>0</v>
      </c>
      <c r="L293" s="37">
        <v>0</v>
      </c>
      <c r="M293" s="37">
        <v>0</v>
      </c>
      <c r="N293" s="36">
        <f t="shared" si="42"/>
        <v>0</v>
      </c>
      <c r="O293" s="37">
        <v>0</v>
      </c>
      <c r="P293" s="37">
        <v>0</v>
      </c>
    </row>
    <row r="294" spans="1:16" ht="18" x14ac:dyDescent="0.25">
      <c r="B294" s="41"/>
      <c r="C294" s="42"/>
      <c r="D294" s="44" t="s">
        <v>103</v>
      </c>
      <c r="E294" s="49">
        <f t="shared" si="39"/>
        <v>0</v>
      </c>
      <c r="F294" s="51">
        <v>0</v>
      </c>
      <c r="G294" s="51">
        <v>0</v>
      </c>
      <c r="H294" s="49">
        <f t="shared" si="40"/>
        <v>8721</v>
      </c>
      <c r="I294" s="51">
        <v>8721</v>
      </c>
      <c r="J294" s="51">
        <v>0</v>
      </c>
      <c r="K294" s="49">
        <f t="shared" si="41"/>
        <v>8721</v>
      </c>
      <c r="L294" s="51">
        <v>8721</v>
      </c>
      <c r="M294" s="37">
        <v>0</v>
      </c>
      <c r="N294" s="49">
        <f t="shared" si="42"/>
        <v>8721</v>
      </c>
      <c r="O294" s="51">
        <v>8721</v>
      </c>
      <c r="P294" s="37">
        <v>0</v>
      </c>
    </row>
    <row r="295" spans="1:16" ht="30" x14ac:dyDescent="0.25">
      <c r="B295" s="38"/>
      <c r="C295" s="60" t="s">
        <v>209</v>
      </c>
      <c r="D295" s="39" t="s">
        <v>401</v>
      </c>
      <c r="E295" s="65">
        <f t="shared" si="39"/>
        <v>105700</v>
      </c>
      <c r="F295" s="66">
        <v>105700</v>
      </c>
      <c r="G295" s="66">
        <v>0</v>
      </c>
      <c r="H295" s="65">
        <f t="shared" si="40"/>
        <v>117236</v>
      </c>
      <c r="I295" s="66">
        <v>117236</v>
      </c>
      <c r="J295" s="66">
        <v>0</v>
      </c>
      <c r="K295" s="65">
        <f t="shared" si="41"/>
        <v>118236</v>
      </c>
      <c r="L295" s="66">
        <v>118236</v>
      </c>
      <c r="M295" s="45">
        <v>0</v>
      </c>
      <c r="N295" s="65">
        <f t="shared" si="42"/>
        <v>121311</v>
      </c>
      <c r="O295" s="37">
        <v>121311</v>
      </c>
      <c r="P295" s="45">
        <v>0</v>
      </c>
    </row>
    <row r="296" spans="1:16" ht="45" x14ac:dyDescent="0.25">
      <c r="A296" s="88"/>
      <c r="B296" s="38"/>
      <c r="C296" s="60"/>
      <c r="D296" s="39" t="s">
        <v>413</v>
      </c>
      <c r="E296" s="65">
        <f>F296+G296</f>
        <v>20453</v>
      </c>
      <c r="F296" s="66">
        <v>20453</v>
      </c>
      <c r="G296" s="66">
        <v>0</v>
      </c>
      <c r="H296" s="65">
        <f>SUM(I296:J296)</f>
        <v>0</v>
      </c>
      <c r="I296" s="66">
        <v>0</v>
      </c>
      <c r="J296" s="66">
        <v>0</v>
      </c>
      <c r="K296" s="65">
        <f>SUM(L296:M296)</f>
        <v>0</v>
      </c>
      <c r="L296" s="66">
        <v>0</v>
      </c>
      <c r="M296" s="45">
        <v>0</v>
      </c>
      <c r="N296" s="65">
        <f>SUM(O296:P296)</f>
        <v>0</v>
      </c>
      <c r="O296" s="37">
        <v>0</v>
      </c>
      <c r="P296" s="45">
        <v>0</v>
      </c>
    </row>
    <row r="297" spans="1:16" ht="60" x14ac:dyDescent="0.25">
      <c r="B297" s="38"/>
      <c r="C297" s="60" t="s">
        <v>210</v>
      </c>
      <c r="D297" s="39" t="s">
        <v>402</v>
      </c>
      <c r="E297" s="40">
        <f t="shared" si="39"/>
        <v>7264</v>
      </c>
      <c r="F297" s="45">
        <v>7264</v>
      </c>
      <c r="G297" s="45">
        <v>0</v>
      </c>
      <c r="H297" s="40">
        <f t="shared" si="40"/>
        <v>7300</v>
      </c>
      <c r="I297" s="45">
        <v>7300</v>
      </c>
      <c r="J297" s="45">
        <v>0</v>
      </c>
      <c r="K297" s="40">
        <f t="shared" si="41"/>
        <v>7300</v>
      </c>
      <c r="L297" s="45">
        <v>7300</v>
      </c>
      <c r="M297" s="45">
        <v>0</v>
      </c>
      <c r="N297" s="40">
        <f t="shared" si="42"/>
        <v>7300</v>
      </c>
      <c r="O297" s="37">
        <v>7300</v>
      </c>
      <c r="P297" s="45">
        <v>0</v>
      </c>
    </row>
    <row r="298" spans="1:16" ht="18" x14ac:dyDescent="0.25">
      <c r="A298" s="7"/>
      <c r="B298" s="30" t="s">
        <v>343</v>
      </c>
      <c r="C298" s="31"/>
      <c r="D298" s="53" t="s">
        <v>88</v>
      </c>
      <c r="E298" s="32">
        <f t="shared" si="39"/>
        <v>20000</v>
      </c>
      <c r="F298" s="33">
        <f>SUM(F302:F304)</f>
        <v>20000</v>
      </c>
      <c r="G298" s="33">
        <f>SUM(G302:G304)</f>
        <v>0</v>
      </c>
      <c r="H298" s="32">
        <f t="shared" si="40"/>
        <v>32300</v>
      </c>
      <c r="I298" s="33">
        <f>SUM(I302:I304)</f>
        <v>32300</v>
      </c>
      <c r="J298" s="33">
        <f>SUM(J302:J304)</f>
        <v>0</v>
      </c>
      <c r="K298" s="32">
        <f t="shared" si="41"/>
        <v>32500</v>
      </c>
      <c r="L298" s="33">
        <f>SUM(L302:L304)</f>
        <v>32500</v>
      </c>
      <c r="M298" s="33">
        <f>SUM(M302:M304)</f>
        <v>0</v>
      </c>
      <c r="N298" s="32">
        <f t="shared" si="42"/>
        <v>39500</v>
      </c>
      <c r="O298" s="33">
        <f>SUM(O302:O304)</f>
        <v>39500</v>
      </c>
      <c r="P298" s="33">
        <f>SUM(P302:P304)</f>
        <v>0</v>
      </c>
    </row>
    <row r="299" spans="1:16" ht="18" x14ac:dyDescent="0.25">
      <c r="B299" s="41"/>
      <c r="C299" s="42"/>
      <c r="D299" s="43" t="s">
        <v>99</v>
      </c>
      <c r="E299" s="36">
        <f t="shared" si="39"/>
        <v>0</v>
      </c>
      <c r="F299" s="36">
        <f>SUM(F300:F301)</f>
        <v>0</v>
      </c>
      <c r="G299" s="36">
        <f>SUM(G300:G301)</f>
        <v>0</v>
      </c>
      <c r="H299" s="36">
        <f t="shared" si="40"/>
        <v>0</v>
      </c>
      <c r="I299" s="36">
        <f>SUM(I300:I301)</f>
        <v>0</v>
      </c>
      <c r="J299" s="36">
        <f>SUM(J300:J301)</f>
        <v>0</v>
      </c>
      <c r="K299" s="36">
        <f t="shared" si="41"/>
        <v>0</v>
      </c>
      <c r="L299" s="36">
        <f>SUM(L300:L301)</f>
        <v>0</v>
      </c>
      <c r="M299" s="36">
        <f>SUM(M300:M301)</f>
        <v>0</v>
      </c>
      <c r="N299" s="36">
        <f t="shared" si="42"/>
        <v>0</v>
      </c>
      <c r="O299" s="36">
        <f>SUM(O300:O301)</f>
        <v>0</v>
      </c>
      <c r="P299" s="36">
        <f>SUM(P300:P301)</f>
        <v>0</v>
      </c>
    </row>
    <row r="300" spans="1:16" ht="18" x14ac:dyDescent="0.25">
      <c r="B300" s="41"/>
      <c r="C300" s="42"/>
      <c r="D300" s="44" t="s">
        <v>220</v>
      </c>
      <c r="E300" s="36">
        <f t="shared" si="39"/>
        <v>0</v>
      </c>
      <c r="F300" s="37">
        <v>0</v>
      </c>
      <c r="G300" s="37">
        <v>0</v>
      </c>
      <c r="H300" s="36">
        <f t="shared" si="40"/>
        <v>0</v>
      </c>
      <c r="I300" s="37">
        <v>0</v>
      </c>
      <c r="J300" s="37">
        <v>0</v>
      </c>
      <c r="K300" s="36">
        <f t="shared" si="41"/>
        <v>0</v>
      </c>
      <c r="L300" s="37">
        <v>0</v>
      </c>
      <c r="M300" s="37">
        <v>0</v>
      </c>
      <c r="N300" s="36">
        <f t="shared" si="42"/>
        <v>0</v>
      </c>
      <c r="O300" s="37">
        <v>0</v>
      </c>
      <c r="P300" s="37">
        <v>0</v>
      </c>
    </row>
    <row r="301" spans="1:16" ht="18" x14ac:dyDescent="0.25">
      <c r="B301" s="41"/>
      <c r="C301" s="42"/>
      <c r="D301" s="44" t="s">
        <v>103</v>
      </c>
      <c r="E301" s="36">
        <f t="shared" si="39"/>
        <v>0</v>
      </c>
      <c r="F301" s="37">
        <v>0</v>
      </c>
      <c r="G301" s="37">
        <v>0</v>
      </c>
      <c r="H301" s="36">
        <f t="shared" si="40"/>
        <v>0</v>
      </c>
      <c r="I301" s="37">
        <v>0</v>
      </c>
      <c r="J301" s="37">
        <v>0</v>
      </c>
      <c r="K301" s="36">
        <f t="shared" si="41"/>
        <v>0</v>
      </c>
      <c r="L301" s="37">
        <v>0</v>
      </c>
      <c r="M301" s="37">
        <v>0</v>
      </c>
      <c r="N301" s="36">
        <f t="shared" si="42"/>
        <v>0</v>
      </c>
      <c r="O301" s="37">
        <v>0</v>
      </c>
      <c r="P301" s="37">
        <v>0</v>
      </c>
    </row>
    <row r="302" spans="1:16" ht="90" x14ac:dyDescent="0.25">
      <c r="A302" s="7"/>
      <c r="B302" s="38"/>
      <c r="C302" s="60" t="s">
        <v>211</v>
      </c>
      <c r="D302" s="39" t="s">
        <v>212</v>
      </c>
      <c r="E302" s="40">
        <f t="shared" si="39"/>
        <v>18495</v>
      </c>
      <c r="F302" s="45">
        <v>18495</v>
      </c>
      <c r="G302" s="45">
        <v>0</v>
      </c>
      <c r="H302" s="40">
        <f t="shared" si="40"/>
        <v>29995</v>
      </c>
      <c r="I302" s="45">
        <v>29995</v>
      </c>
      <c r="J302" s="45">
        <v>0</v>
      </c>
      <c r="K302" s="40">
        <f t="shared" si="41"/>
        <v>29995</v>
      </c>
      <c r="L302" s="45">
        <v>29995</v>
      </c>
      <c r="M302" s="45">
        <v>0</v>
      </c>
      <c r="N302" s="40">
        <f t="shared" si="42"/>
        <v>36995</v>
      </c>
      <c r="O302" s="37">
        <v>36995</v>
      </c>
      <c r="P302" s="45">
        <v>0</v>
      </c>
    </row>
    <row r="303" spans="1:16" ht="45" x14ac:dyDescent="0.25">
      <c r="A303" s="7"/>
      <c r="B303" s="38"/>
      <c r="C303" s="60" t="s">
        <v>375</v>
      </c>
      <c r="D303" s="39" t="s">
        <v>214</v>
      </c>
      <c r="E303" s="40">
        <f t="shared" si="39"/>
        <v>5</v>
      </c>
      <c r="F303" s="45">
        <v>5</v>
      </c>
      <c r="G303" s="45">
        <v>0</v>
      </c>
      <c r="H303" s="40">
        <f t="shared" si="40"/>
        <v>5</v>
      </c>
      <c r="I303" s="45">
        <v>5</v>
      </c>
      <c r="J303" s="45">
        <v>0</v>
      </c>
      <c r="K303" s="40">
        <f t="shared" si="41"/>
        <v>5</v>
      </c>
      <c r="L303" s="45">
        <v>5</v>
      </c>
      <c r="M303" s="45">
        <v>0</v>
      </c>
      <c r="N303" s="40">
        <f t="shared" si="42"/>
        <v>5</v>
      </c>
      <c r="O303" s="37">
        <v>5</v>
      </c>
      <c r="P303" s="45">
        <v>0</v>
      </c>
    </row>
    <row r="304" spans="1:16" ht="30" x14ac:dyDescent="0.25">
      <c r="A304" s="7"/>
      <c r="B304" s="38"/>
      <c r="C304" s="60" t="s">
        <v>213</v>
      </c>
      <c r="D304" s="39" t="s">
        <v>369</v>
      </c>
      <c r="E304" s="40">
        <f t="shared" si="39"/>
        <v>1500</v>
      </c>
      <c r="F304" s="45">
        <v>1500</v>
      </c>
      <c r="G304" s="45">
        <v>0</v>
      </c>
      <c r="H304" s="40">
        <f t="shared" si="40"/>
        <v>2300</v>
      </c>
      <c r="I304" s="45">
        <v>2300</v>
      </c>
      <c r="J304" s="45">
        <v>0</v>
      </c>
      <c r="K304" s="40">
        <f t="shared" si="41"/>
        <v>2500</v>
      </c>
      <c r="L304" s="45">
        <v>2500</v>
      </c>
      <c r="M304" s="45">
        <v>0</v>
      </c>
      <c r="N304" s="40">
        <f t="shared" si="42"/>
        <v>2500</v>
      </c>
      <c r="O304" s="37">
        <v>2500</v>
      </c>
      <c r="P304" s="45">
        <v>0</v>
      </c>
    </row>
    <row r="305" spans="1:16" ht="36" x14ac:dyDescent="0.25">
      <c r="A305" s="7"/>
      <c r="B305" s="30" t="s">
        <v>344</v>
      </c>
      <c r="C305" s="31"/>
      <c r="D305" s="53" t="s">
        <v>345</v>
      </c>
      <c r="E305" s="32">
        <f t="shared" si="39"/>
        <v>1000</v>
      </c>
      <c r="F305" s="33">
        <f>SUM(F309:F310)</f>
        <v>1000</v>
      </c>
      <c r="G305" s="33">
        <f>SUM(G309:G310)</f>
        <v>0</v>
      </c>
      <c r="H305" s="32">
        <f t="shared" si="40"/>
        <v>1000</v>
      </c>
      <c r="I305" s="33">
        <f>SUM(I309:I310)</f>
        <v>1000</v>
      </c>
      <c r="J305" s="33">
        <f>SUM(J309:J310)</f>
        <v>0</v>
      </c>
      <c r="K305" s="32">
        <f t="shared" si="41"/>
        <v>1000</v>
      </c>
      <c r="L305" s="33">
        <f>SUM(L309:L310)</f>
        <v>1000</v>
      </c>
      <c r="M305" s="33">
        <f>SUM(M309:M310)</f>
        <v>0</v>
      </c>
      <c r="N305" s="32">
        <f t="shared" si="42"/>
        <v>1000</v>
      </c>
      <c r="O305" s="33">
        <f>SUM(O309:O310)</f>
        <v>1000</v>
      </c>
      <c r="P305" s="33">
        <f>SUM(P309:P310)</f>
        <v>0</v>
      </c>
    </row>
    <row r="306" spans="1:16" ht="18" x14ac:dyDescent="0.25">
      <c r="B306" s="41"/>
      <c r="C306" s="42"/>
      <c r="D306" s="43" t="s">
        <v>99</v>
      </c>
      <c r="E306" s="36">
        <f t="shared" si="39"/>
        <v>0</v>
      </c>
      <c r="F306" s="36">
        <f>SUM(F307:F308)</f>
        <v>0</v>
      </c>
      <c r="G306" s="36">
        <f>SUM(G307:G308)</f>
        <v>0</v>
      </c>
      <c r="H306" s="36">
        <f t="shared" si="40"/>
        <v>0</v>
      </c>
      <c r="I306" s="36">
        <f>SUM(I307:I308)</f>
        <v>0</v>
      </c>
      <c r="J306" s="36">
        <f>SUM(J307:J308)</f>
        <v>0</v>
      </c>
      <c r="K306" s="36">
        <f t="shared" si="41"/>
        <v>0</v>
      </c>
      <c r="L306" s="36">
        <f>SUM(L307:L308)</f>
        <v>0</v>
      </c>
      <c r="M306" s="36">
        <f>SUM(M307:M308)</f>
        <v>0</v>
      </c>
      <c r="N306" s="36">
        <f t="shared" si="42"/>
        <v>0</v>
      </c>
      <c r="O306" s="36">
        <f>SUM(O307:O308)</f>
        <v>0</v>
      </c>
      <c r="P306" s="36">
        <f>SUM(P307:P308)</f>
        <v>0</v>
      </c>
    </row>
    <row r="307" spans="1:16" ht="18" x14ac:dyDescent="0.25">
      <c r="B307" s="41"/>
      <c r="C307" s="42"/>
      <c r="D307" s="44" t="s">
        <v>220</v>
      </c>
      <c r="E307" s="36">
        <f t="shared" si="39"/>
        <v>0</v>
      </c>
      <c r="F307" s="37">
        <v>0</v>
      </c>
      <c r="G307" s="37">
        <v>0</v>
      </c>
      <c r="H307" s="36">
        <f t="shared" si="40"/>
        <v>0</v>
      </c>
      <c r="I307" s="37">
        <v>0</v>
      </c>
      <c r="J307" s="37">
        <v>0</v>
      </c>
      <c r="K307" s="36">
        <f t="shared" si="41"/>
        <v>0</v>
      </c>
      <c r="L307" s="37">
        <v>0</v>
      </c>
      <c r="M307" s="37">
        <v>0</v>
      </c>
      <c r="N307" s="36">
        <f t="shared" si="42"/>
        <v>0</v>
      </c>
      <c r="O307" s="37">
        <v>0</v>
      </c>
      <c r="P307" s="37">
        <v>0</v>
      </c>
    </row>
    <row r="308" spans="1:16" ht="18" x14ac:dyDescent="0.25">
      <c r="B308" s="41"/>
      <c r="C308" s="42"/>
      <c r="D308" s="44" t="s">
        <v>103</v>
      </c>
      <c r="E308" s="36">
        <f t="shared" si="39"/>
        <v>0</v>
      </c>
      <c r="F308" s="37">
        <v>0</v>
      </c>
      <c r="G308" s="37">
        <v>0</v>
      </c>
      <c r="H308" s="36">
        <f t="shared" si="40"/>
        <v>0</v>
      </c>
      <c r="I308" s="37">
        <v>0</v>
      </c>
      <c r="J308" s="37">
        <v>0</v>
      </c>
      <c r="K308" s="36">
        <f t="shared" si="41"/>
        <v>0</v>
      </c>
      <c r="L308" s="37">
        <v>0</v>
      </c>
      <c r="M308" s="37">
        <v>0</v>
      </c>
      <c r="N308" s="36">
        <f t="shared" si="42"/>
        <v>0</v>
      </c>
      <c r="O308" s="37">
        <v>0</v>
      </c>
      <c r="P308" s="37">
        <v>0</v>
      </c>
    </row>
    <row r="309" spans="1:16" ht="30" x14ac:dyDescent="0.25">
      <c r="A309" s="7"/>
      <c r="B309" s="38"/>
      <c r="C309" s="60" t="s">
        <v>215</v>
      </c>
      <c r="D309" s="39" t="s">
        <v>346</v>
      </c>
      <c r="E309" s="40">
        <f t="shared" si="39"/>
        <v>800</v>
      </c>
      <c r="F309" s="45">
        <v>800</v>
      </c>
      <c r="G309" s="45">
        <v>0</v>
      </c>
      <c r="H309" s="40">
        <f t="shared" si="40"/>
        <v>800</v>
      </c>
      <c r="I309" s="45">
        <v>800</v>
      </c>
      <c r="J309" s="45">
        <v>0</v>
      </c>
      <c r="K309" s="40">
        <f t="shared" si="41"/>
        <v>800</v>
      </c>
      <c r="L309" s="45">
        <v>800</v>
      </c>
      <c r="M309" s="45">
        <v>0</v>
      </c>
      <c r="N309" s="40">
        <f t="shared" si="42"/>
        <v>800</v>
      </c>
      <c r="O309" s="37">
        <v>800</v>
      </c>
      <c r="P309" s="45">
        <v>0</v>
      </c>
    </row>
    <row r="310" spans="1:16" ht="30" x14ac:dyDescent="0.25">
      <c r="A310" s="7"/>
      <c r="B310" s="38"/>
      <c r="C310" s="60" t="s">
        <v>216</v>
      </c>
      <c r="D310" s="39" t="s">
        <v>347</v>
      </c>
      <c r="E310" s="40">
        <f t="shared" si="39"/>
        <v>200</v>
      </c>
      <c r="F310" s="45">
        <v>200</v>
      </c>
      <c r="G310" s="45">
        <v>0</v>
      </c>
      <c r="H310" s="40">
        <f t="shared" si="40"/>
        <v>200</v>
      </c>
      <c r="I310" s="45">
        <v>200</v>
      </c>
      <c r="J310" s="45">
        <v>0</v>
      </c>
      <c r="K310" s="40">
        <f t="shared" si="41"/>
        <v>200</v>
      </c>
      <c r="L310" s="45">
        <v>200</v>
      </c>
      <c r="M310" s="45">
        <v>0</v>
      </c>
      <c r="N310" s="40">
        <f t="shared" si="42"/>
        <v>200</v>
      </c>
      <c r="O310" s="37">
        <v>200</v>
      </c>
      <c r="P310" s="45">
        <v>0</v>
      </c>
    </row>
    <row r="311" spans="1:16" ht="36" x14ac:dyDescent="0.25">
      <c r="A311" s="7"/>
      <c r="B311" s="30" t="s">
        <v>348</v>
      </c>
      <c r="C311" s="31"/>
      <c r="D311" s="53" t="s">
        <v>89</v>
      </c>
      <c r="E311" s="32">
        <f t="shared" si="39"/>
        <v>500</v>
      </c>
      <c r="F311" s="33">
        <f>F315</f>
        <v>500</v>
      </c>
      <c r="G311" s="33">
        <f>G315</f>
        <v>0</v>
      </c>
      <c r="H311" s="32">
        <f t="shared" si="40"/>
        <v>800</v>
      </c>
      <c r="I311" s="33">
        <f>I315</f>
        <v>800</v>
      </c>
      <c r="J311" s="33">
        <f>J315</f>
        <v>0</v>
      </c>
      <c r="K311" s="32">
        <f t="shared" si="41"/>
        <v>800</v>
      </c>
      <c r="L311" s="33">
        <f>L315</f>
        <v>800</v>
      </c>
      <c r="M311" s="33">
        <f>M315</f>
        <v>0</v>
      </c>
      <c r="N311" s="32">
        <f t="shared" si="42"/>
        <v>800</v>
      </c>
      <c r="O311" s="33">
        <f>O315</f>
        <v>800</v>
      </c>
      <c r="P311" s="33">
        <f>P315</f>
        <v>0</v>
      </c>
    </row>
    <row r="312" spans="1:16" ht="18" x14ac:dyDescent="0.25">
      <c r="B312" s="41"/>
      <c r="C312" s="42"/>
      <c r="D312" s="43" t="s">
        <v>99</v>
      </c>
      <c r="E312" s="36">
        <f t="shared" si="39"/>
        <v>0</v>
      </c>
      <c r="F312" s="36">
        <f>SUM(F313:F314)</f>
        <v>0</v>
      </c>
      <c r="G312" s="36">
        <f>SUM(G313:G314)</f>
        <v>0</v>
      </c>
      <c r="H312" s="36">
        <f t="shared" si="40"/>
        <v>0</v>
      </c>
      <c r="I312" s="36">
        <f>SUM(I313:I314)</f>
        <v>0</v>
      </c>
      <c r="J312" s="36">
        <f>SUM(J313:J314)</f>
        <v>0</v>
      </c>
      <c r="K312" s="36">
        <f t="shared" si="41"/>
        <v>0</v>
      </c>
      <c r="L312" s="36">
        <f>SUM(L313:L314)</f>
        <v>0</v>
      </c>
      <c r="M312" s="36">
        <f>SUM(M313:M314)</f>
        <v>0</v>
      </c>
      <c r="N312" s="36">
        <f t="shared" si="42"/>
        <v>0</v>
      </c>
      <c r="O312" s="36">
        <f>SUM(O313:O314)</f>
        <v>0</v>
      </c>
      <c r="P312" s="36">
        <f>SUM(P313:P314)</f>
        <v>0</v>
      </c>
    </row>
    <row r="313" spans="1:16" ht="18" x14ac:dyDescent="0.25">
      <c r="B313" s="41"/>
      <c r="C313" s="42"/>
      <c r="D313" s="44" t="s">
        <v>220</v>
      </c>
      <c r="E313" s="36">
        <f t="shared" si="39"/>
        <v>0</v>
      </c>
      <c r="F313" s="37">
        <v>0</v>
      </c>
      <c r="G313" s="37">
        <v>0</v>
      </c>
      <c r="H313" s="36">
        <f t="shared" si="40"/>
        <v>0</v>
      </c>
      <c r="I313" s="37">
        <v>0</v>
      </c>
      <c r="J313" s="37">
        <v>0</v>
      </c>
      <c r="K313" s="36">
        <f t="shared" si="41"/>
        <v>0</v>
      </c>
      <c r="L313" s="37">
        <v>0</v>
      </c>
      <c r="M313" s="37">
        <v>0</v>
      </c>
      <c r="N313" s="36">
        <f t="shared" si="42"/>
        <v>0</v>
      </c>
      <c r="O313" s="37">
        <v>0</v>
      </c>
      <c r="P313" s="37">
        <v>0</v>
      </c>
    </row>
    <row r="314" spans="1:16" ht="18" x14ac:dyDescent="0.25">
      <c r="B314" s="41"/>
      <c r="C314" s="42"/>
      <c r="D314" s="44" t="s">
        <v>103</v>
      </c>
      <c r="E314" s="36">
        <f t="shared" si="39"/>
        <v>0</v>
      </c>
      <c r="F314" s="37">
        <v>0</v>
      </c>
      <c r="G314" s="37">
        <v>0</v>
      </c>
      <c r="H314" s="36">
        <f t="shared" si="40"/>
        <v>0</v>
      </c>
      <c r="I314" s="37">
        <v>0</v>
      </c>
      <c r="J314" s="37">
        <v>0</v>
      </c>
      <c r="K314" s="36">
        <f t="shared" si="41"/>
        <v>0</v>
      </c>
      <c r="L314" s="37">
        <v>0</v>
      </c>
      <c r="M314" s="37">
        <v>0</v>
      </c>
      <c r="N314" s="36">
        <f t="shared" si="42"/>
        <v>0</v>
      </c>
      <c r="O314" s="37">
        <v>0</v>
      </c>
      <c r="P314" s="37">
        <v>0</v>
      </c>
    </row>
    <row r="315" spans="1:16" ht="120" x14ac:dyDescent="0.25">
      <c r="B315" s="38"/>
      <c r="C315" s="60" t="s">
        <v>217</v>
      </c>
      <c r="D315" s="39" t="s">
        <v>251</v>
      </c>
      <c r="E315" s="40">
        <f t="shared" si="39"/>
        <v>500</v>
      </c>
      <c r="F315" s="45">
        <v>500</v>
      </c>
      <c r="G315" s="45">
        <v>0</v>
      </c>
      <c r="H315" s="40">
        <f t="shared" si="40"/>
        <v>800</v>
      </c>
      <c r="I315" s="45">
        <v>800</v>
      </c>
      <c r="J315" s="45">
        <v>0</v>
      </c>
      <c r="K315" s="40">
        <f t="shared" si="41"/>
        <v>800</v>
      </c>
      <c r="L315" s="45">
        <v>800</v>
      </c>
      <c r="M315" s="45">
        <v>0</v>
      </c>
      <c r="N315" s="40">
        <f t="shared" si="42"/>
        <v>800</v>
      </c>
      <c r="O315" s="37">
        <v>800</v>
      </c>
      <c r="P315" s="45">
        <v>0</v>
      </c>
    </row>
    <row r="316" spans="1:16" ht="40.5" x14ac:dyDescent="0.25">
      <c r="B316" s="16" t="s">
        <v>349</v>
      </c>
      <c r="C316" s="17"/>
      <c r="D316" s="18" t="s">
        <v>90</v>
      </c>
      <c r="E316" s="19">
        <f t="shared" si="39"/>
        <v>25000</v>
      </c>
      <c r="F316" s="19">
        <f>F320</f>
        <v>25000</v>
      </c>
      <c r="G316" s="19">
        <f>G320</f>
        <v>0</v>
      </c>
      <c r="H316" s="19">
        <f t="shared" si="40"/>
        <v>25000</v>
      </c>
      <c r="I316" s="19">
        <f>I320</f>
        <v>25000</v>
      </c>
      <c r="J316" s="19">
        <f>J320</f>
        <v>0</v>
      </c>
      <c r="K316" s="19">
        <f t="shared" si="41"/>
        <v>25000</v>
      </c>
      <c r="L316" s="19">
        <f>L320</f>
        <v>25000</v>
      </c>
      <c r="M316" s="19">
        <f>M320</f>
        <v>0</v>
      </c>
      <c r="N316" s="19">
        <f t="shared" si="42"/>
        <v>25000</v>
      </c>
      <c r="O316" s="19">
        <f>O320</f>
        <v>25000</v>
      </c>
      <c r="P316" s="19">
        <f>P320</f>
        <v>0</v>
      </c>
    </row>
    <row r="317" spans="1:16" ht="18" x14ac:dyDescent="0.25">
      <c r="B317" s="41"/>
      <c r="C317" s="42"/>
      <c r="D317" s="43" t="s">
        <v>99</v>
      </c>
      <c r="E317" s="36">
        <f t="shared" si="39"/>
        <v>3</v>
      </c>
      <c r="F317" s="36">
        <f>F318+F319</f>
        <v>3</v>
      </c>
      <c r="G317" s="36">
        <f>SUM(G318:G319)</f>
        <v>0</v>
      </c>
      <c r="H317" s="36">
        <f t="shared" si="40"/>
        <v>4</v>
      </c>
      <c r="I317" s="36">
        <f>I318+I319</f>
        <v>4</v>
      </c>
      <c r="J317" s="36">
        <f>SUM(J318:J319)</f>
        <v>0</v>
      </c>
      <c r="K317" s="36">
        <f t="shared" si="41"/>
        <v>4</v>
      </c>
      <c r="L317" s="36">
        <f>L318+L319</f>
        <v>4</v>
      </c>
      <c r="M317" s="36">
        <f>SUM(M318:M319)</f>
        <v>0</v>
      </c>
      <c r="N317" s="36">
        <f t="shared" si="42"/>
        <v>4</v>
      </c>
      <c r="O317" s="36">
        <f>O318+O319</f>
        <v>4</v>
      </c>
      <c r="P317" s="36">
        <f>SUM(P318:P319)</f>
        <v>0</v>
      </c>
    </row>
    <row r="318" spans="1:16" ht="18" x14ac:dyDescent="0.25">
      <c r="B318" s="41"/>
      <c r="C318" s="42"/>
      <c r="D318" s="44" t="s">
        <v>220</v>
      </c>
      <c r="E318" s="36">
        <f t="shared" si="39"/>
        <v>0</v>
      </c>
      <c r="F318" s="37">
        <v>0</v>
      </c>
      <c r="G318" s="37">
        <v>0</v>
      </c>
      <c r="H318" s="36">
        <f t="shared" si="40"/>
        <v>0</v>
      </c>
      <c r="I318" s="37">
        <v>0</v>
      </c>
      <c r="J318" s="37">
        <v>0</v>
      </c>
      <c r="K318" s="36">
        <f t="shared" si="41"/>
        <v>0</v>
      </c>
      <c r="L318" s="37">
        <v>0</v>
      </c>
      <c r="M318" s="37">
        <v>0</v>
      </c>
      <c r="N318" s="36">
        <f t="shared" si="42"/>
        <v>0</v>
      </c>
      <c r="O318" s="37">
        <v>0</v>
      </c>
      <c r="P318" s="37">
        <v>0</v>
      </c>
    </row>
    <row r="319" spans="1:16" ht="18" x14ac:dyDescent="0.25">
      <c r="B319" s="41"/>
      <c r="C319" s="42"/>
      <c r="D319" s="44" t="s">
        <v>103</v>
      </c>
      <c r="E319" s="36">
        <f t="shared" si="39"/>
        <v>3</v>
      </c>
      <c r="F319" s="37">
        <v>3</v>
      </c>
      <c r="G319" s="37">
        <v>0</v>
      </c>
      <c r="H319" s="36">
        <f t="shared" si="40"/>
        <v>4</v>
      </c>
      <c r="I319" s="37">
        <v>4</v>
      </c>
      <c r="J319" s="37">
        <v>0</v>
      </c>
      <c r="K319" s="36">
        <f t="shared" si="41"/>
        <v>4</v>
      </c>
      <c r="L319" s="37">
        <v>4</v>
      </c>
      <c r="M319" s="37">
        <v>0</v>
      </c>
      <c r="N319" s="36">
        <f t="shared" si="42"/>
        <v>4</v>
      </c>
      <c r="O319" s="37">
        <v>4</v>
      </c>
      <c r="P319" s="37">
        <v>0</v>
      </c>
    </row>
    <row r="320" spans="1:16" ht="45" x14ac:dyDescent="0.25">
      <c r="B320" s="38"/>
      <c r="C320" s="60" t="s">
        <v>27</v>
      </c>
      <c r="D320" s="39" t="s">
        <v>397</v>
      </c>
      <c r="E320" s="40">
        <f t="shared" si="39"/>
        <v>25000</v>
      </c>
      <c r="F320" s="40">
        <v>25000</v>
      </c>
      <c r="G320" s="40">
        <f>G321</f>
        <v>0</v>
      </c>
      <c r="H320" s="40">
        <f t="shared" si="40"/>
        <v>25000</v>
      </c>
      <c r="I320" s="40">
        <v>25000</v>
      </c>
      <c r="J320" s="40">
        <f>J321</f>
        <v>0</v>
      </c>
      <c r="K320" s="40">
        <f t="shared" si="41"/>
        <v>25000</v>
      </c>
      <c r="L320" s="40">
        <v>25000</v>
      </c>
      <c r="M320" s="40">
        <f>M321</f>
        <v>0</v>
      </c>
      <c r="N320" s="40">
        <f t="shared" si="42"/>
        <v>25000</v>
      </c>
      <c r="O320" s="40">
        <v>25000</v>
      </c>
      <c r="P320" s="40">
        <f>P321</f>
        <v>0</v>
      </c>
    </row>
    <row r="321" spans="1:16" ht="64.5" customHeight="1" x14ac:dyDescent="0.25">
      <c r="B321" s="16" t="s">
        <v>350</v>
      </c>
      <c r="C321" s="17"/>
      <c r="D321" s="18" t="s">
        <v>91</v>
      </c>
      <c r="E321" s="19">
        <f t="shared" si="39"/>
        <v>6000</v>
      </c>
      <c r="F321" s="19">
        <f>SUM(F325:F327)</f>
        <v>6000</v>
      </c>
      <c r="G321" s="19">
        <f>SUM(G325:G327)</f>
        <v>0</v>
      </c>
      <c r="H321" s="19">
        <f t="shared" si="40"/>
        <v>7000</v>
      </c>
      <c r="I321" s="19">
        <f>SUM(I325:I327)</f>
        <v>7000</v>
      </c>
      <c r="J321" s="19">
        <f>SUM(J325:J327)</f>
        <v>0</v>
      </c>
      <c r="K321" s="19">
        <f t="shared" si="41"/>
        <v>7000</v>
      </c>
      <c r="L321" s="19">
        <f>SUM(L325:L327)</f>
        <v>7000</v>
      </c>
      <c r="M321" s="19">
        <f>SUM(M325:M327)</f>
        <v>0</v>
      </c>
      <c r="N321" s="19">
        <f t="shared" si="42"/>
        <v>7000</v>
      </c>
      <c r="O321" s="19">
        <f>SUM(O325:O327)</f>
        <v>7000</v>
      </c>
      <c r="P321" s="19">
        <f>SUM(P325:P327)</f>
        <v>0</v>
      </c>
    </row>
    <row r="322" spans="1:16" ht="18" x14ac:dyDescent="0.25">
      <c r="B322" s="41"/>
      <c r="C322" s="42"/>
      <c r="D322" s="43" t="s">
        <v>99</v>
      </c>
      <c r="E322" s="36">
        <f t="shared" si="39"/>
        <v>151</v>
      </c>
      <c r="F322" s="36">
        <f>SUM(F323:F324)</f>
        <v>151</v>
      </c>
      <c r="G322" s="36">
        <f>SUM(G323:G324)</f>
        <v>0</v>
      </c>
      <c r="H322" s="36">
        <f t="shared" si="40"/>
        <v>201</v>
      </c>
      <c r="I322" s="36">
        <f>SUM(I323:I324)</f>
        <v>201</v>
      </c>
      <c r="J322" s="36">
        <f>SUM(J323:J324)</f>
        <v>0</v>
      </c>
      <c r="K322" s="36">
        <f t="shared" si="41"/>
        <v>201</v>
      </c>
      <c r="L322" s="36">
        <f>SUM(L323:L324)</f>
        <v>201</v>
      </c>
      <c r="M322" s="36">
        <f>SUM(M323:M324)</f>
        <v>0</v>
      </c>
      <c r="N322" s="36">
        <f t="shared" si="42"/>
        <v>201</v>
      </c>
      <c r="O322" s="36">
        <f>SUM(O323:O324)</f>
        <v>201</v>
      </c>
      <c r="P322" s="36">
        <f>SUM(P323:P324)</f>
        <v>0</v>
      </c>
    </row>
    <row r="323" spans="1:16" ht="18" x14ac:dyDescent="0.25">
      <c r="B323" s="41"/>
      <c r="C323" s="42"/>
      <c r="D323" s="44" t="s">
        <v>220</v>
      </c>
      <c r="E323" s="36">
        <f t="shared" si="39"/>
        <v>0</v>
      </c>
      <c r="F323" s="37">
        <v>0</v>
      </c>
      <c r="G323" s="37">
        <v>0</v>
      </c>
      <c r="H323" s="36">
        <f t="shared" si="40"/>
        <v>0</v>
      </c>
      <c r="I323" s="37">
        <v>0</v>
      </c>
      <c r="J323" s="37">
        <v>0</v>
      </c>
      <c r="K323" s="36">
        <f t="shared" si="41"/>
        <v>0</v>
      </c>
      <c r="L323" s="37">
        <v>0</v>
      </c>
      <c r="M323" s="37">
        <v>0</v>
      </c>
      <c r="N323" s="36">
        <f t="shared" si="42"/>
        <v>0</v>
      </c>
      <c r="O323" s="37">
        <v>0</v>
      </c>
      <c r="P323" s="37">
        <v>0</v>
      </c>
    </row>
    <row r="324" spans="1:16" ht="18" x14ac:dyDescent="0.25">
      <c r="B324" s="41"/>
      <c r="C324" s="42"/>
      <c r="D324" s="44" t="s">
        <v>103</v>
      </c>
      <c r="E324" s="36">
        <f t="shared" si="39"/>
        <v>151</v>
      </c>
      <c r="F324" s="37">
        <f>51+100</f>
        <v>151</v>
      </c>
      <c r="G324" s="37">
        <v>0</v>
      </c>
      <c r="H324" s="36">
        <f t="shared" si="40"/>
        <v>201</v>
      </c>
      <c r="I324" s="37">
        <f>51+150</f>
        <v>201</v>
      </c>
      <c r="J324" s="37">
        <v>0</v>
      </c>
      <c r="K324" s="36">
        <f t="shared" si="41"/>
        <v>201</v>
      </c>
      <c r="L324" s="37">
        <f>51+150</f>
        <v>201</v>
      </c>
      <c r="M324" s="37">
        <v>0</v>
      </c>
      <c r="N324" s="36">
        <f t="shared" si="42"/>
        <v>201</v>
      </c>
      <c r="O324" s="37">
        <f>51+150</f>
        <v>201</v>
      </c>
      <c r="P324" s="37">
        <v>0</v>
      </c>
    </row>
    <row r="325" spans="1:16" s="10" customFormat="1" ht="30" x14ac:dyDescent="0.25">
      <c r="A325" s="9"/>
      <c r="B325" s="38"/>
      <c r="C325" s="60" t="s">
        <v>18</v>
      </c>
      <c r="D325" s="39" t="s">
        <v>92</v>
      </c>
      <c r="E325" s="40">
        <f t="shared" si="39"/>
        <v>700</v>
      </c>
      <c r="F325" s="70">
        <v>700</v>
      </c>
      <c r="G325" s="70">
        <v>0</v>
      </c>
      <c r="H325" s="40">
        <f t="shared" si="40"/>
        <v>700</v>
      </c>
      <c r="I325" s="70">
        <v>700</v>
      </c>
      <c r="J325" s="70">
        <v>0</v>
      </c>
      <c r="K325" s="40">
        <f t="shared" si="41"/>
        <v>700</v>
      </c>
      <c r="L325" s="70">
        <v>700</v>
      </c>
      <c r="M325" s="70">
        <v>0</v>
      </c>
      <c r="N325" s="40">
        <f t="shared" si="42"/>
        <v>700</v>
      </c>
      <c r="O325" s="70">
        <v>700</v>
      </c>
      <c r="P325" s="70">
        <v>0</v>
      </c>
    </row>
    <row r="326" spans="1:16" s="10" customFormat="1" ht="15.75" x14ac:dyDescent="0.25">
      <c r="A326" s="9"/>
      <c r="B326" s="38"/>
      <c r="C326" s="60" t="s">
        <v>94</v>
      </c>
      <c r="D326" s="39" t="s">
        <v>372</v>
      </c>
      <c r="E326" s="40">
        <f t="shared" si="39"/>
        <v>3210</v>
      </c>
      <c r="F326" s="70">
        <v>3210</v>
      </c>
      <c r="G326" s="70">
        <v>0</v>
      </c>
      <c r="H326" s="40">
        <f t="shared" si="40"/>
        <v>4210</v>
      </c>
      <c r="I326" s="70">
        <v>4210</v>
      </c>
      <c r="J326" s="70">
        <v>0</v>
      </c>
      <c r="K326" s="40">
        <f t="shared" si="41"/>
        <v>4210</v>
      </c>
      <c r="L326" s="70">
        <v>4210</v>
      </c>
      <c r="M326" s="70">
        <v>0</v>
      </c>
      <c r="N326" s="40">
        <f t="shared" si="42"/>
        <v>4210</v>
      </c>
      <c r="O326" s="37">
        <v>4210</v>
      </c>
      <c r="P326" s="70">
        <v>0</v>
      </c>
    </row>
    <row r="327" spans="1:16" s="11" customFormat="1" ht="30" x14ac:dyDescent="0.25">
      <c r="A327" s="12"/>
      <c r="B327" s="38"/>
      <c r="C327" s="60" t="s">
        <v>95</v>
      </c>
      <c r="D327" s="39" t="s">
        <v>93</v>
      </c>
      <c r="E327" s="40">
        <f t="shared" si="39"/>
        <v>2090</v>
      </c>
      <c r="F327" s="70">
        <v>2090</v>
      </c>
      <c r="G327" s="70">
        <v>0</v>
      </c>
      <c r="H327" s="40">
        <f t="shared" si="40"/>
        <v>2090</v>
      </c>
      <c r="I327" s="70">
        <v>2090</v>
      </c>
      <c r="J327" s="70">
        <v>0</v>
      </c>
      <c r="K327" s="40">
        <f t="shared" si="41"/>
        <v>2090</v>
      </c>
      <c r="L327" s="70">
        <v>2090</v>
      </c>
      <c r="M327" s="70">
        <v>0</v>
      </c>
      <c r="N327" s="40">
        <f t="shared" si="42"/>
        <v>2090</v>
      </c>
      <c r="O327" s="70">
        <v>2090</v>
      </c>
      <c r="P327" s="70">
        <v>0</v>
      </c>
    </row>
    <row r="328" spans="1:16" s="11" customFormat="1" ht="41.25" customHeight="1" x14ac:dyDescent="0.25">
      <c r="A328" s="12"/>
      <c r="B328" s="38"/>
      <c r="C328" s="60"/>
      <c r="D328" s="72" t="s">
        <v>356</v>
      </c>
      <c r="E328" s="73">
        <f t="shared" si="39"/>
        <v>300</v>
      </c>
      <c r="F328" s="74">
        <v>300</v>
      </c>
      <c r="G328" s="74">
        <v>0</v>
      </c>
      <c r="H328" s="73">
        <f t="shared" si="40"/>
        <v>0</v>
      </c>
      <c r="I328" s="74">
        <v>0</v>
      </c>
      <c r="J328" s="74">
        <v>0</v>
      </c>
      <c r="K328" s="73">
        <f t="shared" si="41"/>
        <v>0</v>
      </c>
      <c r="L328" s="74">
        <v>0</v>
      </c>
      <c r="M328" s="74">
        <v>0</v>
      </c>
      <c r="N328" s="73">
        <f t="shared" si="42"/>
        <v>0</v>
      </c>
      <c r="O328" s="37">
        <v>0</v>
      </c>
      <c r="P328" s="74">
        <v>0</v>
      </c>
    </row>
    <row r="329" spans="1:16" ht="57" customHeight="1" x14ac:dyDescent="0.25">
      <c r="B329" s="16" t="s">
        <v>351</v>
      </c>
      <c r="C329" s="17"/>
      <c r="D329" s="18" t="s">
        <v>268</v>
      </c>
      <c r="E329" s="19">
        <f>F329+G329</f>
        <v>67135</v>
      </c>
      <c r="F329" s="19">
        <f>F333+F337+F343+F349+F353+F357</f>
        <v>67135</v>
      </c>
      <c r="G329" s="19">
        <f>G333+G337+G343+G349+G353+G357</f>
        <v>0</v>
      </c>
      <c r="H329" s="19">
        <f>I329+J329</f>
        <v>76203</v>
      </c>
      <c r="I329" s="19">
        <f>I333+I337+I343+I349+I353+I357</f>
        <v>76203</v>
      </c>
      <c r="J329" s="19">
        <f>J333+J337+J343+J349+J353+J357</f>
        <v>0</v>
      </c>
      <c r="K329" s="19">
        <f>L329+M329</f>
        <v>86203</v>
      </c>
      <c r="L329" s="19">
        <f>L333+L337+L343+L349+L353+L357</f>
        <v>86203</v>
      </c>
      <c r="M329" s="19">
        <f>M333+M337+M343+M349+M353+M357</f>
        <v>0</v>
      </c>
      <c r="N329" s="19">
        <f>O329+P329</f>
        <v>101203</v>
      </c>
      <c r="O329" s="19">
        <f t="shared" ref="O329:P332" si="43">O333+O337+O343+O349+O353+O357</f>
        <v>101203</v>
      </c>
      <c r="P329" s="19">
        <f t="shared" si="43"/>
        <v>0</v>
      </c>
    </row>
    <row r="330" spans="1:16" ht="18" x14ac:dyDescent="0.25">
      <c r="B330" s="41"/>
      <c r="C330" s="42"/>
      <c r="D330" s="43" t="s">
        <v>99</v>
      </c>
      <c r="E330" s="71">
        <f>F330+G330</f>
        <v>0</v>
      </c>
      <c r="F330" s="79">
        <f>F334+F338+F344+F350+F354+F358</f>
        <v>0</v>
      </c>
      <c r="G330" s="79">
        <f>G334+G338+G344+G354+G358</f>
        <v>0</v>
      </c>
      <c r="H330" s="71">
        <f>I330+J330</f>
        <v>0</v>
      </c>
      <c r="I330" s="79">
        <f t="shared" ref="I330:J332" si="44">I334+I338+I344+I354+I358</f>
        <v>0</v>
      </c>
      <c r="J330" s="79">
        <f t="shared" si="44"/>
        <v>0</v>
      </c>
      <c r="K330" s="71">
        <f>L330+M330</f>
        <v>0</v>
      </c>
      <c r="L330" s="79">
        <f t="shared" ref="L330:M332" si="45">L334+L338+L344+L354+L358</f>
        <v>0</v>
      </c>
      <c r="M330" s="79">
        <f t="shared" si="45"/>
        <v>0</v>
      </c>
      <c r="N330" s="71">
        <f>O330+P330</f>
        <v>0</v>
      </c>
      <c r="O330" s="71">
        <f t="shared" si="43"/>
        <v>0</v>
      </c>
      <c r="P330" s="71">
        <f t="shared" si="43"/>
        <v>0</v>
      </c>
    </row>
    <row r="331" spans="1:16" ht="18" x14ac:dyDescent="0.25">
      <c r="B331" s="41"/>
      <c r="C331" s="42"/>
      <c r="D331" s="44" t="s">
        <v>220</v>
      </c>
      <c r="E331" s="71">
        <f>F331+G331</f>
        <v>0</v>
      </c>
      <c r="F331" s="79">
        <f>F335+F339+F345+F351+F355+F359</f>
        <v>0</v>
      </c>
      <c r="G331" s="79">
        <f>G335+G339+G345+G355+G359</f>
        <v>0</v>
      </c>
      <c r="H331" s="71">
        <f>I331+J331</f>
        <v>0</v>
      </c>
      <c r="I331" s="79">
        <f t="shared" si="44"/>
        <v>0</v>
      </c>
      <c r="J331" s="79">
        <f t="shared" si="44"/>
        <v>0</v>
      </c>
      <c r="K331" s="71">
        <f t="shared" ref="K331:K332" si="46">L331+M331</f>
        <v>0</v>
      </c>
      <c r="L331" s="79">
        <f t="shared" si="45"/>
        <v>0</v>
      </c>
      <c r="M331" s="79">
        <f t="shared" si="45"/>
        <v>0</v>
      </c>
      <c r="N331" s="71">
        <f>O331+P331</f>
        <v>0</v>
      </c>
      <c r="O331" s="71">
        <f t="shared" si="43"/>
        <v>0</v>
      </c>
      <c r="P331" s="71">
        <f t="shared" si="43"/>
        <v>0</v>
      </c>
    </row>
    <row r="332" spans="1:16" ht="18" x14ac:dyDescent="0.25">
      <c r="B332" s="41"/>
      <c r="C332" s="42"/>
      <c r="D332" s="44" t="s">
        <v>103</v>
      </c>
      <c r="E332" s="71">
        <f>F332+G332</f>
        <v>0</v>
      </c>
      <c r="F332" s="79">
        <f>F336+F340+F346+F352+F356+F360</f>
        <v>0</v>
      </c>
      <c r="G332" s="79">
        <f>G336+G340+G346+G356+G360</f>
        <v>0</v>
      </c>
      <c r="H332" s="71">
        <f>I332+J332</f>
        <v>0</v>
      </c>
      <c r="I332" s="79">
        <f t="shared" si="44"/>
        <v>0</v>
      </c>
      <c r="J332" s="79">
        <f t="shared" si="44"/>
        <v>0</v>
      </c>
      <c r="K332" s="71">
        <f t="shared" si="46"/>
        <v>0</v>
      </c>
      <c r="L332" s="79">
        <f t="shared" si="45"/>
        <v>0</v>
      </c>
      <c r="M332" s="79">
        <f t="shared" si="45"/>
        <v>0</v>
      </c>
      <c r="N332" s="71">
        <f>O332+P332</f>
        <v>0</v>
      </c>
      <c r="O332" s="71">
        <f t="shared" si="43"/>
        <v>0</v>
      </c>
      <c r="P332" s="71">
        <f t="shared" si="43"/>
        <v>0</v>
      </c>
    </row>
    <row r="333" spans="1:16" ht="55.5" customHeight="1" x14ac:dyDescent="0.25">
      <c r="A333" s="7"/>
      <c r="B333" s="30" t="s">
        <v>352</v>
      </c>
      <c r="C333" s="31"/>
      <c r="D333" s="53" t="s">
        <v>263</v>
      </c>
      <c r="E333" s="68">
        <f t="shared" ref="E333:E346" si="47">SUM(F333:G333)</f>
        <v>650</v>
      </c>
      <c r="F333" s="68">
        <v>650</v>
      </c>
      <c r="G333" s="68">
        <v>0</v>
      </c>
      <c r="H333" s="68">
        <f t="shared" ref="H333:H346" si="48">SUM(I333:J333)</f>
        <v>650</v>
      </c>
      <c r="I333" s="68">
        <v>650</v>
      </c>
      <c r="J333" s="68">
        <v>0</v>
      </c>
      <c r="K333" s="68">
        <f t="shared" ref="K333:K346" si="49">SUM(L333:M333)</f>
        <v>650</v>
      </c>
      <c r="L333" s="68">
        <v>650</v>
      </c>
      <c r="M333" s="68">
        <v>0</v>
      </c>
      <c r="N333" s="68">
        <f t="shared" ref="N333:N346" si="50">SUM(O333:P333)</f>
        <v>650</v>
      </c>
      <c r="O333" s="68">
        <v>650</v>
      </c>
      <c r="P333" s="68">
        <v>0</v>
      </c>
    </row>
    <row r="334" spans="1:16" ht="18" x14ac:dyDescent="0.25">
      <c r="B334" s="46"/>
      <c r="C334" s="47"/>
      <c r="D334" s="48" t="s">
        <v>99</v>
      </c>
      <c r="E334" s="49">
        <f t="shared" si="47"/>
        <v>0</v>
      </c>
      <c r="F334" s="49">
        <f>SUM(F335:F336)</f>
        <v>0</v>
      </c>
      <c r="G334" s="49">
        <f>SUM(G335:G336)</f>
        <v>0</v>
      </c>
      <c r="H334" s="49">
        <f t="shared" si="48"/>
        <v>0</v>
      </c>
      <c r="I334" s="49">
        <f>SUM(I335:I336)</f>
        <v>0</v>
      </c>
      <c r="J334" s="49">
        <f>SUM(J335:J336)</f>
        <v>0</v>
      </c>
      <c r="K334" s="49">
        <f t="shared" si="49"/>
        <v>0</v>
      </c>
      <c r="L334" s="49">
        <f>SUM(L335:L336)</f>
        <v>0</v>
      </c>
      <c r="M334" s="49">
        <f>SUM(M335:M336)</f>
        <v>0</v>
      </c>
      <c r="N334" s="49">
        <f t="shared" si="50"/>
        <v>0</v>
      </c>
      <c r="O334" s="49">
        <f>SUM(O335:O336)</f>
        <v>0</v>
      </c>
      <c r="P334" s="49">
        <f>SUM(P335:P336)</f>
        <v>0</v>
      </c>
    </row>
    <row r="335" spans="1:16" ht="18" x14ac:dyDescent="0.25">
      <c r="B335" s="46"/>
      <c r="C335" s="47"/>
      <c r="D335" s="50" t="s">
        <v>220</v>
      </c>
      <c r="E335" s="49">
        <f t="shared" si="47"/>
        <v>0</v>
      </c>
      <c r="F335" s="51">
        <v>0</v>
      </c>
      <c r="G335" s="51">
        <v>0</v>
      </c>
      <c r="H335" s="49">
        <f t="shared" si="48"/>
        <v>0</v>
      </c>
      <c r="I335" s="51">
        <v>0</v>
      </c>
      <c r="J335" s="51">
        <v>0</v>
      </c>
      <c r="K335" s="49">
        <f t="shared" si="49"/>
        <v>0</v>
      </c>
      <c r="L335" s="51">
        <v>0</v>
      </c>
      <c r="M335" s="51">
        <v>0</v>
      </c>
      <c r="N335" s="49">
        <f t="shared" si="50"/>
        <v>0</v>
      </c>
      <c r="O335" s="51">
        <v>0</v>
      </c>
      <c r="P335" s="51">
        <v>0</v>
      </c>
    </row>
    <row r="336" spans="1:16" ht="18" x14ac:dyDescent="0.25">
      <c r="B336" s="46"/>
      <c r="C336" s="47"/>
      <c r="D336" s="50" t="s">
        <v>103</v>
      </c>
      <c r="E336" s="49">
        <f t="shared" si="47"/>
        <v>0</v>
      </c>
      <c r="F336" s="51">
        <v>0</v>
      </c>
      <c r="G336" s="51">
        <v>0</v>
      </c>
      <c r="H336" s="49">
        <f t="shared" si="48"/>
        <v>0</v>
      </c>
      <c r="I336" s="51">
        <v>0</v>
      </c>
      <c r="J336" s="51">
        <v>0</v>
      </c>
      <c r="K336" s="49">
        <f t="shared" si="49"/>
        <v>0</v>
      </c>
      <c r="L336" s="51">
        <v>0</v>
      </c>
      <c r="M336" s="51">
        <v>0</v>
      </c>
      <c r="N336" s="49">
        <f t="shared" si="50"/>
        <v>0</v>
      </c>
      <c r="O336" s="51">
        <v>0</v>
      </c>
      <c r="P336" s="51">
        <v>0</v>
      </c>
    </row>
    <row r="337" spans="1:16" ht="18" x14ac:dyDescent="0.25">
      <c r="A337" s="7"/>
      <c r="B337" s="30" t="s">
        <v>353</v>
      </c>
      <c r="C337" s="31"/>
      <c r="D337" s="53" t="s">
        <v>265</v>
      </c>
      <c r="E337" s="68">
        <f t="shared" si="47"/>
        <v>5000</v>
      </c>
      <c r="F337" s="68">
        <f>F341</f>
        <v>5000</v>
      </c>
      <c r="G337" s="68">
        <f>G341</f>
        <v>0</v>
      </c>
      <c r="H337" s="68">
        <f t="shared" si="48"/>
        <v>7000</v>
      </c>
      <c r="I337" s="68">
        <f>I341</f>
        <v>7000</v>
      </c>
      <c r="J337" s="68">
        <f>J341</f>
        <v>0</v>
      </c>
      <c r="K337" s="68">
        <f t="shared" si="49"/>
        <v>7000</v>
      </c>
      <c r="L337" s="68">
        <f>L341</f>
        <v>7000</v>
      </c>
      <c r="M337" s="68">
        <f>M341</f>
        <v>0</v>
      </c>
      <c r="N337" s="68">
        <f t="shared" si="50"/>
        <v>7000</v>
      </c>
      <c r="O337" s="68">
        <f>O341</f>
        <v>7000</v>
      </c>
      <c r="P337" s="68">
        <f>P341</f>
        <v>0</v>
      </c>
    </row>
    <row r="338" spans="1:16" ht="18" x14ac:dyDescent="0.25">
      <c r="B338" s="46"/>
      <c r="C338" s="47"/>
      <c r="D338" s="48" t="s">
        <v>99</v>
      </c>
      <c r="E338" s="49">
        <f t="shared" si="47"/>
        <v>0</v>
      </c>
      <c r="F338" s="49">
        <f>SUM(F339:F340)</f>
        <v>0</v>
      </c>
      <c r="G338" s="49">
        <f>SUM(G339:G340)</f>
        <v>0</v>
      </c>
      <c r="H338" s="49">
        <f t="shared" si="48"/>
        <v>0</v>
      </c>
      <c r="I338" s="49">
        <f>SUM(I339:I340)</f>
        <v>0</v>
      </c>
      <c r="J338" s="49">
        <f>SUM(J339:J340)</f>
        <v>0</v>
      </c>
      <c r="K338" s="49">
        <f t="shared" si="49"/>
        <v>0</v>
      </c>
      <c r="L338" s="49">
        <f>SUM(L339:L340)</f>
        <v>0</v>
      </c>
      <c r="M338" s="49">
        <f>SUM(M339:M340)</f>
        <v>0</v>
      </c>
      <c r="N338" s="49">
        <f t="shared" si="50"/>
        <v>0</v>
      </c>
      <c r="O338" s="49">
        <f>SUM(O339:O340)</f>
        <v>0</v>
      </c>
      <c r="P338" s="49">
        <f>SUM(P339:P340)</f>
        <v>0</v>
      </c>
    </row>
    <row r="339" spans="1:16" ht="18" x14ac:dyDescent="0.25">
      <c r="B339" s="46"/>
      <c r="C339" s="47"/>
      <c r="D339" s="50" t="s">
        <v>100</v>
      </c>
      <c r="E339" s="49">
        <f t="shared" si="47"/>
        <v>0</v>
      </c>
      <c r="F339" s="51">
        <v>0</v>
      </c>
      <c r="G339" s="51">
        <v>0</v>
      </c>
      <c r="H339" s="49">
        <f t="shared" si="48"/>
        <v>0</v>
      </c>
      <c r="I339" s="51">
        <v>0</v>
      </c>
      <c r="J339" s="51">
        <v>0</v>
      </c>
      <c r="K339" s="49">
        <f t="shared" si="49"/>
        <v>0</v>
      </c>
      <c r="L339" s="51">
        <v>0</v>
      </c>
      <c r="M339" s="51">
        <v>0</v>
      </c>
      <c r="N339" s="49">
        <f t="shared" si="50"/>
        <v>0</v>
      </c>
      <c r="O339" s="51">
        <v>0</v>
      </c>
      <c r="P339" s="51">
        <v>0</v>
      </c>
    </row>
    <row r="340" spans="1:16" ht="18" x14ac:dyDescent="0.25">
      <c r="B340" s="46"/>
      <c r="C340" s="47"/>
      <c r="D340" s="50" t="s">
        <v>101</v>
      </c>
      <c r="E340" s="49">
        <f t="shared" si="47"/>
        <v>0</v>
      </c>
      <c r="F340" s="51">
        <v>0</v>
      </c>
      <c r="G340" s="51">
        <v>0</v>
      </c>
      <c r="H340" s="49">
        <f t="shared" si="48"/>
        <v>0</v>
      </c>
      <c r="I340" s="51">
        <v>0</v>
      </c>
      <c r="J340" s="51">
        <v>0</v>
      </c>
      <c r="K340" s="49">
        <f t="shared" si="49"/>
        <v>0</v>
      </c>
      <c r="L340" s="51">
        <v>0</v>
      </c>
      <c r="M340" s="51">
        <v>0</v>
      </c>
      <c r="N340" s="49">
        <f t="shared" si="50"/>
        <v>0</v>
      </c>
      <c r="O340" s="51">
        <v>0</v>
      </c>
      <c r="P340" s="51">
        <v>0</v>
      </c>
    </row>
    <row r="341" spans="1:16" ht="36" x14ac:dyDescent="0.25">
      <c r="B341" s="46"/>
      <c r="C341" s="60" t="s">
        <v>358</v>
      </c>
      <c r="D341" s="50" t="s">
        <v>357</v>
      </c>
      <c r="E341" s="49">
        <f t="shared" si="47"/>
        <v>5000</v>
      </c>
      <c r="F341" s="51">
        <v>5000</v>
      </c>
      <c r="G341" s="51">
        <v>0</v>
      </c>
      <c r="H341" s="49">
        <f t="shared" si="48"/>
        <v>7000</v>
      </c>
      <c r="I341" s="51">
        <v>7000</v>
      </c>
      <c r="J341" s="51">
        <v>0</v>
      </c>
      <c r="K341" s="49">
        <f t="shared" si="49"/>
        <v>7000</v>
      </c>
      <c r="L341" s="51">
        <v>7000</v>
      </c>
      <c r="M341" s="51">
        <v>0</v>
      </c>
      <c r="N341" s="49">
        <f t="shared" si="50"/>
        <v>7000</v>
      </c>
      <c r="O341" s="37">
        <v>7000</v>
      </c>
      <c r="P341" s="51">
        <v>0</v>
      </c>
    </row>
    <row r="342" spans="1:16" ht="30" x14ac:dyDescent="0.25">
      <c r="B342" s="46"/>
      <c r="C342" s="47"/>
      <c r="D342" s="75" t="s">
        <v>359</v>
      </c>
      <c r="E342" s="76">
        <f t="shared" si="47"/>
        <v>2250</v>
      </c>
      <c r="F342" s="77">
        <v>2250</v>
      </c>
      <c r="G342" s="51">
        <v>0</v>
      </c>
      <c r="H342" s="49">
        <f t="shared" si="48"/>
        <v>0</v>
      </c>
      <c r="I342" s="51">
        <v>0</v>
      </c>
      <c r="J342" s="51">
        <v>0</v>
      </c>
      <c r="K342" s="49">
        <f t="shared" si="49"/>
        <v>0</v>
      </c>
      <c r="L342" s="51">
        <v>0</v>
      </c>
      <c r="M342" s="51">
        <v>0</v>
      </c>
      <c r="N342" s="49">
        <f t="shared" si="50"/>
        <v>0</v>
      </c>
      <c r="O342" s="51">
        <v>0</v>
      </c>
      <c r="P342" s="51">
        <v>0</v>
      </c>
    </row>
    <row r="343" spans="1:16" ht="68.25" customHeight="1" x14ac:dyDescent="0.25">
      <c r="A343" s="7"/>
      <c r="B343" s="30" t="s">
        <v>354</v>
      </c>
      <c r="C343" s="31"/>
      <c r="D343" s="53" t="s">
        <v>270</v>
      </c>
      <c r="E343" s="68">
        <f t="shared" si="47"/>
        <v>61000</v>
      </c>
      <c r="F343" s="68">
        <f>F347</f>
        <v>61000</v>
      </c>
      <c r="G343" s="68">
        <f>G347</f>
        <v>0</v>
      </c>
      <c r="H343" s="68">
        <f t="shared" si="48"/>
        <v>67268</v>
      </c>
      <c r="I343" s="68">
        <f>I347</f>
        <v>67268</v>
      </c>
      <c r="J343" s="68">
        <f>J347</f>
        <v>0</v>
      </c>
      <c r="K343" s="68">
        <f t="shared" si="49"/>
        <v>77268</v>
      </c>
      <c r="L343" s="68">
        <f>L347</f>
        <v>77268</v>
      </c>
      <c r="M343" s="68">
        <f>M347</f>
        <v>0</v>
      </c>
      <c r="N343" s="68">
        <f t="shared" si="50"/>
        <v>92268</v>
      </c>
      <c r="O343" s="68">
        <f>O347</f>
        <v>92268</v>
      </c>
      <c r="P343" s="68">
        <f>P347</f>
        <v>0</v>
      </c>
    </row>
    <row r="344" spans="1:16" ht="18" x14ac:dyDescent="0.25">
      <c r="B344" s="46"/>
      <c r="C344" s="47"/>
      <c r="D344" s="48" t="s">
        <v>99</v>
      </c>
      <c r="E344" s="49">
        <f t="shared" si="47"/>
        <v>0</v>
      </c>
      <c r="F344" s="49">
        <f>SUM(F345:F346)</f>
        <v>0</v>
      </c>
      <c r="G344" s="49">
        <f>SUM(G345:G346)</f>
        <v>0</v>
      </c>
      <c r="H344" s="49">
        <f t="shared" si="48"/>
        <v>0</v>
      </c>
      <c r="I344" s="49">
        <f>SUM(I345:I346)</f>
        <v>0</v>
      </c>
      <c r="J344" s="49">
        <f>SUM(J345:J346)</f>
        <v>0</v>
      </c>
      <c r="K344" s="49">
        <f t="shared" si="49"/>
        <v>0</v>
      </c>
      <c r="L344" s="49">
        <f>SUM(L345:L346)</f>
        <v>0</v>
      </c>
      <c r="M344" s="49">
        <f>SUM(M345:M346)</f>
        <v>0</v>
      </c>
      <c r="N344" s="49">
        <f t="shared" si="50"/>
        <v>0</v>
      </c>
      <c r="O344" s="49">
        <f>SUM(O345:O346)</f>
        <v>0</v>
      </c>
      <c r="P344" s="49">
        <f>SUM(P345:P346)</f>
        <v>0</v>
      </c>
    </row>
    <row r="345" spans="1:16" ht="18" x14ac:dyDescent="0.25">
      <c r="B345" s="46"/>
      <c r="C345" s="47"/>
      <c r="D345" s="50" t="s">
        <v>100</v>
      </c>
      <c r="E345" s="49">
        <f t="shared" si="47"/>
        <v>0</v>
      </c>
      <c r="F345" s="51">
        <v>0</v>
      </c>
      <c r="G345" s="51">
        <v>0</v>
      </c>
      <c r="H345" s="49">
        <f t="shared" si="48"/>
        <v>0</v>
      </c>
      <c r="I345" s="51">
        <v>0</v>
      </c>
      <c r="J345" s="51">
        <v>0</v>
      </c>
      <c r="K345" s="49">
        <f t="shared" si="49"/>
        <v>0</v>
      </c>
      <c r="L345" s="51">
        <v>0</v>
      </c>
      <c r="M345" s="51">
        <v>0</v>
      </c>
      <c r="N345" s="49">
        <f t="shared" si="50"/>
        <v>0</v>
      </c>
      <c r="O345" s="51">
        <v>0</v>
      </c>
      <c r="P345" s="51">
        <v>0</v>
      </c>
    </row>
    <row r="346" spans="1:16" ht="18" x14ac:dyDescent="0.25">
      <c r="B346" s="46"/>
      <c r="C346" s="47"/>
      <c r="D346" s="50" t="s">
        <v>101</v>
      </c>
      <c r="E346" s="49">
        <f t="shared" si="47"/>
        <v>0</v>
      </c>
      <c r="F346" s="51">
        <v>0</v>
      </c>
      <c r="G346" s="51">
        <v>0</v>
      </c>
      <c r="H346" s="49">
        <f t="shared" si="48"/>
        <v>0</v>
      </c>
      <c r="I346" s="51">
        <v>0</v>
      </c>
      <c r="J346" s="51">
        <v>0</v>
      </c>
      <c r="K346" s="49">
        <f t="shared" si="49"/>
        <v>0</v>
      </c>
      <c r="L346" s="51">
        <v>0</v>
      </c>
      <c r="M346" s="51">
        <v>0</v>
      </c>
      <c r="N346" s="49">
        <f t="shared" si="50"/>
        <v>0</v>
      </c>
      <c r="O346" s="51">
        <v>0</v>
      </c>
      <c r="P346" s="51">
        <v>0</v>
      </c>
    </row>
    <row r="347" spans="1:16" ht="54" x14ac:dyDescent="0.25">
      <c r="B347" s="46"/>
      <c r="C347" s="60" t="s">
        <v>403</v>
      </c>
      <c r="D347" s="50" t="s">
        <v>269</v>
      </c>
      <c r="E347" s="67">
        <f>SUM(F347:G347)</f>
        <v>61000</v>
      </c>
      <c r="F347" s="67">
        <v>61000</v>
      </c>
      <c r="G347" s="67">
        <v>0</v>
      </c>
      <c r="H347" s="67">
        <f>SUM(I347:J347)</f>
        <v>67268</v>
      </c>
      <c r="I347" s="67">
        <v>67268</v>
      </c>
      <c r="J347" s="67">
        <v>0</v>
      </c>
      <c r="K347" s="67">
        <f>SUM(L347:M347)</f>
        <v>77268</v>
      </c>
      <c r="L347" s="67">
        <v>77268</v>
      </c>
      <c r="M347" s="67">
        <v>0</v>
      </c>
      <c r="N347" s="67">
        <f>SUM(O347:P347)</f>
        <v>92268</v>
      </c>
      <c r="O347" s="67">
        <v>92268</v>
      </c>
      <c r="P347" s="67">
        <v>0</v>
      </c>
    </row>
    <row r="348" spans="1:16" ht="30" x14ac:dyDescent="0.25">
      <c r="B348" s="46"/>
      <c r="C348" s="34"/>
      <c r="D348" s="75" t="s">
        <v>360</v>
      </c>
      <c r="E348" s="67">
        <f t="shared" ref="E348" si="51">F348+G348</f>
        <v>4200</v>
      </c>
      <c r="F348" s="78">
        <v>4200</v>
      </c>
      <c r="G348" s="51">
        <v>0</v>
      </c>
      <c r="H348" s="67">
        <f t="shared" ref="H348" si="52">I348+J348</f>
        <v>0</v>
      </c>
      <c r="I348" s="51">
        <v>0</v>
      </c>
      <c r="J348" s="51">
        <v>0</v>
      </c>
      <c r="K348" s="67">
        <f>L348+M348</f>
        <v>0</v>
      </c>
      <c r="L348" s="51">
        <v>0</v>
      </c>
      <c r="M348" s="67">
        <v>0</v>
      </c>
      <c r="N348" s="67">
        <f>O348+P348</f>
        <v>0</v>
      </c>
      <c r="O348" s="37">
        <v>0</v>
      </c>
      <c r="P348" s="67">
        <v>0</v>
      </c>
    </row>
    <row r="349" spans="1:16" ht="55.5" customHeight="1" x14ac:dyDescent="0.25">
      <c r="A349" s="7"/>
      <c r="B349" s="30" t="s">
        <v>398</v>
      </c>
      <c r="C349" s="31"/>
      <c r="D349" s="53" t="s">
        <v>399</v>
      </c>
      <c r="E349" s="68">
        <f t="shared" ref="E349:E360" si="53">SUM(F349:G349)</f>
        <v>85</v>
      </c>
      <c r="F349" s="68">
        <v>85</v>
      </c>
      <c r="G349" s="68">
        <v>0</v>
      </c>
      <c r="H349" s="68">
        <f t="shared" ref="H349:H360" si="54">SUM(I349:J349)</f>
        <v>85</v>
      </c>
      <c r="I349" s="68">
        <v>85</v>
      </c>
      <c r="J349" s="68">
        <v>0</v>
      </c>
      <c r="K349" s="68">
        <f t="shared" ref="K349:K360" si="55">SUM(L349:M349)</f>
        <v>85</v>
      </c>
      <c r="L349" s="68">
        <v>85</v>
      </c>
      <c r="M349" s="68">
        <v>0</v>
      </c>
      <c r="N349" s="68">
        <f t="shared" ref="N349:N360" si="56">SUM(O349:P349)</f>
        <v>85</v>
      </c>
      <c r="O349" s="68">
        <v>85</v>
      </c>
      <c r="P349" s="68">
        <v>0</v>
      </c>
    </row>
    <row r="350" spans="1:16" ht="18" x14ac:dyDescent="0.25">
      <c r="B350" s="46"/>
      <c r="C350" s="47"/>
      <c r="D350" s="48" t="s">
        <v>99</v>
      </c>
      <c r="E350" s="49">
        <f t="shared" si="53"/>
        <v>0</v>
      </c>
      <c r="F350" s="49">
        <f>SUM(F351:F352)</f>
        <v>0</v>
      </c>
      <c r="G350" s="49">
        <f>SUM(G351:G352)</f>
        <v>0</v>
      </c>
      <c r="H350" s="49">
        <f t="shared" si="54"/>
        <v>0</v>
      </c>
      <c r="I350" s="49">
        <f>SUM(I351:I352)</f>
        <v>0</v>
      </c>
      <c r="J350" s="49">
        <f>SUM(J351:J352)</f>
        <v>0</v>
      </c>
      <c r="K350" s="49">
        <f t="shared" si="55"/>
        <v>0</v>
      </c>
      <c r="L350" s="49">
        <f>SUM(L351:L352)</f>
        <v>0</v>
      </c>
      <c r="M350" s="49">
        <f>SUM(M351:M352)</f>
        <v>0</v>
      </c>
      <c r="N350" s="49">
        <f t="shared" si="56"/>
        <v>0</v>
      </c>
      <c r="O350" s="49">
        <f>SUM(O351:O352)</f>
        <v>0</v>
      </c>
      <c r="P350" s="49">
        <f>SUM(P351:P352)</f>
        <v>0</v>
      </c>
    </row>
    <row r="351" spans="1:16" ht="18" x14ac:dyDescent="0.25">
      <c r="B351" s="46"/>
      <c r="C351" s="47"/>
      <c r="D351" s="50" t="s">
        <v>220</v>
      </c>
      <c r="E351" s="49">
        <f t="shared" si="53"/>
        <v>0</v>
      </c>
      <c r="F351" s="51">
        <v>0</v>
      </c>
      <c r="G351" s="51">
        <v>0</v>
      </c>
      <c r="H351" s="49">
        <f t="shared" si="54"/>
        <v>0</v>
      </c>
      <c r="I351" s="51">
        <v>0</v>
      </c>
      <c r="J351" s="51">
        <v>0</v>
      </c>
      <c r="K351" s="49">
        <f t="shared" si="55"/>
        <v>0</v>
      </c>
      <c r="L351" s="51">
        <v>0</v>
      </c>
      <c r="M351" s="51">
        <v>0</v>
      </c>
      <c r="N351" s="49">
        <f t="shared" si="56"/>
        <v>0</v>
      </c>
      <c r="O351" s="51">
        <v>0</v>
      </c>
      <c r="P351" s="51">
        <v>0</v>
      </c>
    </row>
    <row r="352" spans="1:16" ht="18" x14ac:dyDescent="0.25">
      <c r="B352" s="46"/>
      <c r="C352" s="47"/>
      <c r="D352" s="50" t="s">
        <v>103</v>
      </c>
      <c r="E352" s="49">
        <f t="shared" si="53"/>
        <v>0</v>
      </c>
      <c r="F352" s="51">
        <v>0</v>
      </c>
      <c r="G352" s="51">
        <v>0</v>
      </c>
      <c r="H352" s="49">
        <f t="shared" si="54"/>
        <v>0</v>
      </c>
      <c r="I352" s="51">
        <v>0</v>
      </c>
      <c r="J352" s="51">
        <v>0</v>
      </c>
      <c r="K352" s="49">
        <f t="shared" si="55"/>
        <v>0</v>
      </c>
      <c r="L352" s="51">
        <v>0</v>
      </c>
      <c r="M352" s="51">
        <v>0</v>
      </c>
      <c r="N352" s="49">
        <f t="shared" si="56"/>
        <v>0</v>
      </c>
      <c r="O352" s="51">
        <v>0</v>
      </c>
      <c r="P352" s="51">
        <v>0</v>
      </c>
    </row>
    <row r="353" spans="1:16" ht="55.5" customHeight="1" x14ac:dyDescent="0.25">
      <c r="A353" s="7"/>
      <c r="B353" s="30" t="s">
        <v>365</v>
      </c>
      <c r="C353" s="31"/>
      <c r="D353" s="53" t="s">
        <v>400</v>
      </c>
      <c r="E353" s="68">
        <f t="shared" si="53"/>
        <v>400</v>
      </c>
      <c r="F353" s="68">
        <v>400</v>
      </c>
      <c r="G353" s="68">
        <v>0</v>
      </c>
      <c r="H353" s="68">
        <f t="shared" si="54"/>
        <v>1200</v>
      </c>
      <c r="I353" s="68">
        <v>1200</v>
      </c>
      <c r="J353" s="68">
        <v>0</v>
      </c>
      <c r="K353" s="68">
        <f t="shared" si="55"/>
        <v>1200</v>
      </c>
      <c r="L353" s="68">
        <v>1200</v>
      </c>
      <c r="M353" s="68">
        <v>0</v>
      </c>
      <c r="N353" s="68">
        <f t="shared" si="56"/>
        <v>1200</v>
      </c>
      <c r="O353" s="68">
        <v>1200</v>
      </c>
      <c r="P353" s="68">
        <v>0</v>
      </c>
    </row>
    <row r="354" spans="1:16" ht="18" x14ac:dyDescent="0.25">
      <c r="B354" s="46"/>
      <c r="C354" s="47"/>
      <c r="D354" s="48" t="s">
        <v>99</v>
      </c>
      <c r="E354" s="49">
        <f t="shared" si="53"/>
        <v>0</v>
      </c>
      <c r="F354" s="49">
        <f>SUM(F355:F356)</f>
        <v>0</v>
      </c>
      <c r="G354" s="49">
        <f>SUM(G355:G356)</f>
        <v>0</v>
      </c>
      <c r="H354" s="49">
        <f t="shared" si="54"/>
        <v>0</v>
      </c>
      <c r="I354" s="49">
        <f>SUM(I355:I356)</f>
        <v>0</v>
      </c>
      <c r="J354" s="49">
        <f>SUM(J355:J356)</f>
        <v>0</v>
      </c>
      <c r="K354" s="49">
        <f t="shared" si="55"/>
        <v>0</v>
      </c>
      <c r="L354" s="49">
        <f>SUM(L355:L356)</f>
        <v>0</v>
      </c>
      <c r="M354" s="49">
        <f>SUM(M355:M356)</f>
        <v>0</v>
      </c>
      <c r="N354" s="49">
        <f t="shared" si="56"/>
        <v>0</v>
      </c>
      <c r="O354" s="49">
        <f>SUM(O355:O356)</f>
        <v>0</v>
      </c>
      <c r="P354" s="49">
        <f>SUM(P355:P356)</f>
        <v>0</v>
      </c>
    </row>
    <row r="355" spans="1:16" ht="18" x14ac:dyDescent="0.25">
      <c r="B355" s="46"/>
      <c r="C355" s="47"/>
      <c r="D355" s="50" t="s">
        <v>220</v>
      </c>
      <c r="E355" s="49">
        <f t="shared" si="53"/>
        <v>0</v>
      </c>
      <c r="F355" s="51">
        <v>0</v>
      </c>
      <c r="G355" s="51">
        <v>0</v>
      </c>
      <c r="H355" s="49">
        <f t="shared" si="54"/>
        <v>0</v>
      </c>
      <c r="I355" s="51">
        <v>0</v>
      </c>
      <c r="J355" s="51">
        <v>0</v>
      </c>
      <c r="K355" s="49">
        <f t="shared" si="55"/>
        <v>0</v>
      </c>
      <c r="L355" s="51">
        <v>0</v>
      </c>
      <c r="M355" s="51">
        <v>0</v>
      </c>
      <c r="N355" s="49">
        <f t="shared" si="56"/>
        <v>0</v>
      </c>
      <c r="O355" s="51">
        <v>0</v>
      </c>
      <c r="P355" s="51">
        <v>0</v>
      </c>
    </row>
    <row r="356" spans="1:16" ht="18" x14ac:dyDescent="0.25">
      <c r="B356" s="46"/>
      <c r="C356" s="47"/>
      <c r="D356" s="50" t="s">
        <v>103</v>
      </c>
      <c r="E356" s="49">
        <f t="shared" si="53"/>
        <v>0</v>
      </c>
      <c r="F356" s="51">
        <v>0</v>
      </c>
      <c r="G356" s="51">
        <v>0</v>
      </c>
      <c r="H356" s="49">
        <f t="shared" si="54"/>
        <v>0</v>
      </c>
      <c r="I356" s="51">
        <v>0</v>
      </c>
      <c r="J356" s="51">
        <v>0</v>
      </c>
      <c r="K356" s="49">
        <f t="shared" si="55"/>
        <v>0</v>
      </c>
      <c r="L356" s="51">
        <v>0</v>
      </c>
      <c r="M356" s="51">
        <v>0</v>
      </c>
      <c r="N356" s="49">
        <f t="shared" si="56"/>
        <v>0</v>
      </c>
      <c r="O356" s="51">
        <v>0</v>
      </c>
      <c r="P356" s="51">
        <v>0</v>
      </c>
    </row>
    <row r="357" spans="1:16" ht="89.25" customHeight="1" x14ac:dyDescent="0.25">
      <c r="A357" s="7"/>
      <c r="B357" s="30" t="s">
        <v>370</v>
      </c>
      <c r="C357" s="31"/>
      <c r="D357" s="53" t="s">
        <v>371</v>
      </c>
      <c r="E357" s="68">
        <f t="shared" si="53"/>
        <v>0</v>
      </c>
      <c r="F357" s="68">
        <v>0</v>
      </c>
      <c r="G357" s="68">
        <v>0</v>
      </c>
      <c r="H357" s="68">
        <f t="shared" si="54"/>
        <v>0</v>
      </c>
      <c r="I357" s="68">
        <v>0</v>
      </c>
      <c r="J357" s="68">
        <v>0</v>
      </c>
      <c r="K357" s="68">
        <f t="shared" si="55"/>
        <v>0</v>
      </c>
      <c r="L357" s="68">
        <v>0</v>
      </c>
      <c r="M357" s="68">
        <v>0</v>
      </c>
      <c r="N357" s="68">
        <f t="shared" si="56"/>
        <v>0</v>
      </c>
      <c r="O357" s="68">
        <v>0</v>
      </c>
      <c r="P357" s="68">
        <v>0</v>
      </c>
    </row>
    <row r="358" spans="1:16" ht="18" x14ac:dyDescent="0.25">
      <c r="B358" s="46"/>
      <c r="C358" s="47"/>
      <c r="D358" s="48" t="s">
        <v>99</v>
      </c>
      <c r="E358" s="49">
        <f t="shared" si="53"/>
        <v>0</v>
      </c>
      <c r="F358" s="49">
        <f>SUM(F359:F360)</f>
        <v>0</v>
      </c>
      <c r="G358" s="49">
        <f>SUM(G359:G360)</f>
        <v>0</v>
      </c>
      <c r="H358" s="49">
        <f t="shared" si="54"/>
        <v>0</v>
      </c>
      <c r="I358" s="49">
        <f>SUM(I359:I360)</f>
        <v>0</v>
      </c>
      <c r="J358" s="49">
        <f>SUM(J359:J360)</f>
        <v>0</v>
      </c>
      <c r="K358" s="49">
        <f t="shared" si="55"/>
        <v>0</v>
      </c>
      <c r="L358" s="49">
        <f>SUM(L359:L360)</f>
        <v>0</v>
      </c>
      <c r="M358" s="49">
        <f>SUM(M359:M360)</f>
        <v>0</v>
      </c>
      <c r="N358" s="49">
        <f t="shared" si="56"/>
        <v>0</v>
      </c>
      <c r="O358" s="49">
        <f>SUM(O359:O360)</f>
        <v>0</v>
      </c>
      <c r="P358" s="49">
        <f>SUM(P359:P360)</f>
        <v>0</v>
      </c>
    </row>
    <row r="359" spans="1:16" ht="18" x14ac:dyDescent="0.25">
      <c r="B359" s="46"/>
      <c r="C359" s="47"/>
      <c r="D359" s="50" t="s">
        <v>220</v>
      </c>
      <c r="E359" s="49">
        <f t="shared" si="53"/>
        <v>0</v>
      </c>
      <c r="F359" s="51">
        <v>0</v>
      </c>
      <c r="G359" s="51">
        <v>0</v>
      </c>
      <c r="H359" s="49">
        <f t="shared" si="54"/>
        <v>0</v>
      </c>
      <c r="I359" s="51">
        <v>0</v>
      </c>
      <c r="J359" s="51">
        <v>0</v>
      </c>
      <c r="K359" s="49">
        <f t="shared" si="55"/>
        <v>0</v>
      </c>
      <c r="L359" s="51">
        <v>0</v>
      </c>
      <c r="M359" s="51">
        <v>0</v>
      </c>
      <c r="N359" s="49">
        <f t="shared" si="56"/>
        <v>0</v>
      </c>
      <c r="O359" s="51">
        <v>0</v>
      </c>
      <c r="P359" s="51">
        <v>0</v>
      </c>
    </row>
    <row r="360" spans="1:16" ht="18" x14ac:dyDescent="0.25">
      <c r="B360" s="46"/>
      <c r="C360" s="47"/>
      <c r="D360" s="50" t="s">
        <v>103</v>
      </c>
      <c r="E360" s="49">
        <f t="shared" si="53"/>
        <v>0</v>
      </c>
      <c r="F360" s="51">
        <v>0</v>
      </c>
      <c r="G360" s="51">
        <v>0</v>
      </c>
      <c r="H360" s="49">
        <f t="shared" si="54"/>
        <v>0</v>
      </c>
      <c r="I360" s="51">
        <v>0</v>
      </c>
      <c r="J360" s="51">
        <v>0</v>
      </c>
      <c r="K360" s="49">
        <f t="shared" si="55"/>
        <v>0</v>
      </c>
      <c r="L360" s="51">
        <v>0</v>
      </c>
      <c r="M360" s="51">
        <v>0</v>
      </c>
      <c r="N360" s="49">
        <f t="shared" si="56"/>
        <v>0</v>
      </c>
      <c r="O360" s="51">
        <v>0</v>
      </c>
      <c r="P360" s="51">
        <v>0</v>
      </c>
    </row>
  </sheetData>
  <autoFilter ref="B9:Q360"/>
  <mergeCells count="13">
    <mergeCell ref="K2:L2"/>
    <mergeCell ref="O2:P2"/>
    <mergeCell ref="B3:P3"/>
    <mergeCell ref="Q191:R192"/>
    <mergeCell ref="A6:A8"/>
    <mergeCell ref="B6:B8"/>
    <mergeCell ref="C6:C8"/>
    <mergeCell ref="D6:D8"/>
    <mergeCell ref="E6:P6"/>
    <mergeCell ref="E7:G7"/>
    <mergeCell ref="H7:J7"/>
    <mergeCell ref="K7:M7"/>
    <mergeCell ref="N7:P7"/>
  </mergeCells>
  <pageMargins left="0.23622047244094491" right="0.23622047244094491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კანონთან შესაბამისი</vt:lpstr>
      <vt:lpstr>'კანონთან შესაბამისი'!Print_Area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Maia Gotiashvili</cp:lastModifiedBy>
  <cp:lastPrinted>2019-07-19T12:55:29Z</cp:lastPrinted>
  <dcterms:created xsi:type="dcterms:W3CDTF">2015-11-13T09:57:34Z</dcterms:created>
  <dcterms:modified xsi:type="dcterms:W3CDTF">2020-01-31T15:47:46Z</dcterms:modified>
</cp:coreProperties>
</file>